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media/image1.jpeg" ContentType="image/jpeg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comments1.xml><?xml version="1.0" encoding="utf-8"?>
<comments xmlns="http://schemas.openxmlformats.org/spreadsheetml/2006/main">
  <authors>
    <author>Nicolai Hel</author>
  </authors>
  <commentList>
    <comment ref="F146" authorId="0">
      <text>
        <r>
          <rPr>
            <sz val="11"/>
            <color indexed="8"/>
            <rFont val="Helvetica Neue"/>
          </rPr>
          <t>Nicolai Hel:
LOBSTERTAIL (Pusher Monster)</t>
        </r>
      </text>
    </comment>
  </commentList>
</comments>
</file>

<file path=xl/sharedStrings.xml><?xml version="1.0" encoding="utf-8"?>
<sst xmlns="http://schemas.openxmlformats.org/spreadsheetml/2006/main" uniqueCount="97">
  <si>
    <t>YELLOW RAL 1023</t>
  </si>
  <si>
    <t>WHITE    RAL 9003</t>
  </si>
  <si>
    <t>ORANGE RAL 2011</t>
  </si>
  <si>
    <t>RED         RAL 3020</t>
  </si>
  <si>
    <t>VIOLET   RAL 4005</t>
  </si>
  <si>
    <t xml:space="preserve">GREEN   RAL 6018 </t>
  </si>
  <si>
    <r>
      <rPr>
        <b val="1"/>
        <sz val="11"/>
        <color indexed="9"/>
        <rFont val="Trebuchet MS"/>
      </rPr>
      <t>LIGHT BLUE          RAL 5012</t>
    </r>
  </si>
  <si>
    <t>BLUE      RAL 5015</t>
  </si>
  <si>
    <t>GREY       RAL 7040</t>
  </si>
  <si>
    <t>BLACK   RAL 9005</t>
  </si>
  <si>
    <r>
      <rPr>
        <b val="1"/>
        <sz val="12"/>
        <color indexed="10"/>
        <rFont val="Trebuchet MS"/>
      </rPr>
      <t xml:space="preserve">FLASH PINK     </t>
    </r>
  </si>
  <si>
    <t xml:space="preserve">FLASH GREEN </t>
  </si>
  <si>
    <t>FLASH YELLOW</t>
  </si>
  <si>
    <t xml:space="preserve">FLASH ORANGE </t>
  </si>
  <si>
    <t>Total Sets Standard Colors</t>
  </si>
  <si>
    <t>Total Sets Special Colors</t>
  </si>
  <si>
    <t>Weights Special Colors</t>
  </si>
  <si>
    <t>Weights Standard Colors</t>
  </si>
  <si>
    <t>Price</t>
  </si>
  <si>
    <t>STYLE</t>
  </si>
  <si>
    <t>SIZE</t>
  </si>
  <si>
    <t>WEIGHT (g)</t>
  </si>
  <si>
    <t>HOLDS</t>
  </si>
  <si>
    <t>NET PRICE EU</t>
  </si>
  <si>
    <t>JUGS</t>
  </si>
  <si>
    <t>JIBS 1</t>
  </si>
  <si>
    <t>JIBS 2</t>
  </si>
  <si>
    <t>SMALL 1</t>
  </si>
  <si>
    <t>SMALL 2</t>
  </si>
  <si>
    <t>MEDIUM 1</t>
  </si>
  <si>
    <t>MEDIUM 2</t>
  </si>
  <si>
    <t>LARGE 1</t>
  </si>
  <si>
    <t>LARGE 2</t>
  </si>
  <si>
    <t>X LARGE 1</t>
  </si>
  <si>
    <t>X LARGE 2</t>
  </si>
  <si>
    <t>XX LARGE</t>
  </si>
  <si>
    <t>HUGE</t>
  </si>
  <si>
    <t>INCUTS</t>
  </si>
  <si>
    <t>EDGES</t>
  </si>
  <si>
    <t>SLOPER</t>
  </si>
  <si>
    <t>PINCHES</t>
  </si>
  <si>
    <t>POCKETS</t>
  </si>
  <si>
    <t>FONT</t>
  </si>
  <si>
    <t>HUECO</t>
  </si>
  <si>
    <t>JOES</t>
  </si>
  <si>
    <t>GRANITE</t>
  </si>
  <si>
    <t>DESERT</t>
  </si>
  <si>
    <t>TUFA</t>
  </si>
  <si>
    <t>ATROPHY</t>
  </si>
  <si>
    <t>BALLS</t>
  </si>
  <si>
    <t>FOSSIL</t>
  </si>
  <si>
    <t>DIAMOND</t>
  </si>
  <si>
    <t>SKEHLS</t>
  </si>
  <si>
    <t>ALLSTAR 2.0</t>
  </si>
  <si>
    <t>FOOT</t>
  </si>
  <si>
    <t>BASIC</t>
  </si>
  <si>
    <t>X SMALL</t>
  </si>
  <si>
    <t>REAL</t>
  </si>
  <si>
    <t>ABSTRACT</t>
  </si>
  <si>
    <t>JiBS</t>
  </si>
  <si>
    <t>XX SMALL</t>
  </si>
  <si>
    <t>DIZZY (new)</t>
  </si>
  <si>
    <t>SMALL</t>
  </si>
  <si>
    <t>TRAINING</t>
  </si>
  <si>
    <t>THE GRILL</t>
  </si>
  <si>
    <t>SYSTEM</t>
  </si>
  <si>
    <t>COMBO (6+8)</t>
  </si>
  <si>
    <t>Calculus &gt;</t>
  </si>
  <si>
    <r>
      <rPr>
        <b val="1"/>
        <sz val="14"/>
        <color indexed="8"/>
        <rFont val="Trebuchet MS"/>
      </rPr>
      <t>ALL HOLDS: KG,Piece,Price</t>
    </r>
  </si>
  <si>
    <t>Total Sets  Holds &gt;</t>
  </si>
  <si>
    <t>Total Weight</t>
  </si>
  <si>
    <t>INVOICE ADDRESS</t>
  </si>
  <si>
    <t>SHIPPING ADDRESS (IF DIFFERENT)</t>
  </si>
  <si>
    <t xml:space="preserve">Total Net </t>
  </si>
  <si>
    <t>Company</t>
  </si>
  <si>
    <t>Shipping</t>
  </si>
  <si>
    <t>VAT-ID</t>
  </si>
  <si>
    <t>Surcharges / Special Color (3%)</t>
  </si>
  <si>
    <t>Name</t>
  </si>
  <si>
    <t xml:space="preserve">  5 % Discount 1 &gt;=   3.000 €</t>
  </si>
  <si>
    <t>Street &amp; No</t>
  </si>
  <si>
    <t>+5 % Discount 2 &gt;=   6.000 €</t>
  </si>
  <si>
    <t>Postal Code</t>
  </si>
  <si>
    <t>ORDER NUMBER</t>
  </si>
  <si>
    <t>+5 % Discount 3 &gt;= 12.000 €</t>
  </si>
  <si>
    <t>Town</t>
  </si>
  <si>
    <t>ORDER DATE</t>
  </si>
  <si>
    <t xml:space="preserve">DELIVERY DATE </t>
  </si>
  <si>
    <t>+5 % Discount 4 &gt;= 18.000 €</t>
  </si>
  <si>
    <t>Country</t>
  </si>
  <si>
    <t>VIP Customer Discount (+SUM %)</t>
  </si>
  <si>
    <t>Phone</t>
  </si>
  <si>
    <t>e-mail</t>
  </si>
  <si>
    <r>
      <rPr>
        <b val="1"/>
        <sz val="24"/>
        <color indexed="8"/>
        <rFont val="Trebuchet MS"/>
      </rPr>
      <t>Please CONTACT for any questions or oders</t>
    </r>
    <r>
      <rPr>
        <b val="1"/>
        <sz val="24"/>
        <color indexed="12"/>
        <rFont val="Trebuchet MS"/>
      </rPr>
      <t xml:space="preserve"> info@blocsyndicate.com</t>
    </r>
  </si>
  <si>
    <t>Total Discount</t>
  </si>
  <si>
    <t>Web</t>
  </si>
  <si>
    <t>Total Net. including Shipment</t>
  </si>
</sst>
</file>

<file path=xl/styles.xml><?xml version="1.0" encoding="utf-8"?>
<styleSheet xmlns="http://schemas.openxmlformats.org/spreadsheetml/2006/main">
  <numFmts count="5">
    <numFmt numFmtId="0" formatCode="General"/>
    <numFmt numFmtId="59" formatCode="[$€-2]&quot; &quot;#,##0.00"/>
    <numFmt numFmtId="60" formatCode="0.000"/>
    <numFmt numFmtId="61" formatCode="[$€-2]&quot; &quot;0.00"/>
    <numFmt numFmtId="62" formatCode="dd.mm.yyyy"/>
  </numFmts>
  <fonts count="29">
    <font>
      <sz val="10"/>
      <color indexed="8"/>
      <name val="Helvetica"/>
    </font>
    <font>
      <sz val="12"/>
      <color indexed="8"/>
      <name val="Helvetica Neue"/>
    </font>
    <font>
      <sz val="13"/>
      <color indexed="8"/>
      <name val="Helvetica"/>
    </font>
    <font>
      <b val="1"/>
      <sz val="18"/>
      <color indexed="9"/>
      <name val="Trebuchet MS"/>
    </font>
    <font>
      <b val="1"/>
      <sz val="11"/>
      <color indexed="9"/>
      <name val="Trebuchet MS"/>
    </font>
    <font>
      <b val="1"/>
      <sz val="11"/>
      <color indexed="10"/>
      <name val="Trebuchet MS"/>
    </font>
    <font>
      <b val="1"/>
      <sz val="12"/>
      <color indexed="10"/>
      <name val="Trebuchet MS"/>
    </font>
    <font>
      <b val="1"/>
      <sz val="14"/>
      <color indexed="17"/>
      <name val="Trebuchet MS"/>
    </font>
    <font>
      <b val="1"/>
      <sz val="14"/>
      <color indexed="22"/>
      <name val="Trebuchet MS"/>
    </font>
    <font>
      <b val="1"/>
      <sz val="14"/>
      <color indexed="9"/>
      <name val="Trebuchet MS"/>
    </font>
    <font>
      <b val="1"/>
      <sz val="11"/>
      <color indexed="9"/>
      <name val="Helvetica Neue"/>
    </font>
    <font>
      <b val="1"/>
      <sz val="14"/>
      <color indexed="8"/>
      <name val="Trebuchet MS"/>
    </font>
    <font>
      <sz val="12"/>
      <color indexed="8"/>
      <name val="Eurostile"/>
    </font>
    <font>
      <sz val="10"/>
      <color indexed="8"/>
      <name val="Trebuchet MS"/>
    </font>
    <font>
      <b val="1"/>
      <sz val="13"/>
      <color indexed="8"/>
      <name val="Trebuchet MS"/>
    </font>
    <font>
      <sz val="11"/>
      <color indexed="8"/>
      <name val="Helvetica Neue"/>
    </font>
    <font>
      <b val="1"/>
      <sz val="23"/>
      <color indexed="28"/>
      <name val="Trebuchet MS"/>
    </font>
    <font>
      <b val="1"/>
      <sz val="11"/>
      <color indexed="8"/>
      <name val="Trebuchet MS"/>
    </font>
    <font>
      <b val="1"/>
      <sz val="17"/>
      <color indexed="28"/>
      <name val="Trebuchet MS"/>
    </font>
    <font>
      <sz val="9"/>
      <color indexed="8"/>
      <name val="Eurostile"/>
    </font>
    <font>
      <b val="1"/>
      <sz val="12"/>
      <color indexed="8"/>
      <name val="Trebuchet MS"/>
    </font>
    <font>
      <sz val="12"/>
      <color indexed="8"/>
      <name val="Trebuchet MS"/>
    </font>
    <font>
      <sz val="14"/>
      <color indexed="8"/>
      <name val="Trebuchet MS"/>
    </font>
    <font>
      <sz val="11"/>
      <color indexed="8"/>
      <name val="Eurostile"/>
    </font>
    <font>
      <b val="1"/>
      <sz val="14"/>
      <color indexed="43"/>
      <name val="Trebuchet MS"/>
    </font>
    <font>
      <b val="1"/>
      <sz val="24"/>
      <color indexed="8"/>
      <name val="Trebuchet MS"/>
    </font>
    <font>
      <b val="1"/>
      <sz val="24"/>
      <color indexed="12"/>
      <name val="Trebuchet MS"/>
    </font>
    <font>
      <sz val="50"/>
      <color indexed="8"/>
      <name val="Eurostile"/>
    </font>
    <font>
      <sz val="50"/>
      <color indexed="45"/>
      <name val="Eurostile"/>
    </font>
  </fonts>
  <fills count="29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5"/>
        <bgColor auto="1"/>
      </patternFill>
    </fill>
    <fill>
      <patternFill patternType="solid">
        <fgColor indexed="26"/>
        <bgColor auto="1"/>
      </patternFill>
    </fill>
    <fill>
      <patternFill patternType="solid">
        <fgColor indexed="27"/>
        <bgColor auto="1"/>
      </patternFill>
    </fill>
    <fill>
      <patternFill patternType="solid">
        <fgColor indexed="29"/>
        <bgColor auto="1"/>
      </patternFill>
    </fill>
    <fill>
      <patternFill patternType="solid">
        <fgColor indexed="30"/>
        <bgColor auto="1"/>
      </patternFill>
    </fill>
    <fill>
      <patternFill patternType="solid">
        <fgColor indexed="31"/>
        <bgColor auto="1"/>
      </patternFill>
    </fill>
    <fill>
      <patternFill patternType="solid">
        <fgColor indexed="32"/>
        <bgColor auto="1"/>
      </patternFill>
    </fill>
    <fill>
      <patternFill patternType="solid">
        <fgColor indexed="33"/>
        <bgColor auto="1"/>
      </patternFill>
    </fill>
    <fill>
      <patternFill patternType="solid">
        <fgColor indexed="35"/>
        <bgColor auto="1"/>
      </patternFill>
    </fill>
    <fill>
      <patternFill patternType="solid">
        <fgColor indexed="38"/>
        <bgColor auto="1"/>
      </patternFill>
    </fill>
    <fill>
      <patternFill patternType="solid">
        <fgColor indexed="39"/>
        <bgColor auto="1"/>
      </patternFill>
    </fill>
    <fill>
      <patternFill patternType="solid">
        <fgColor indexed="40"/>
        <bgColor auto="1"/>
      </patternFill>
    </fill>
    <fill>
      <patternFill patternType="solid">
        <fgColor indexed="42"/>
        <bgColor auto="1"/>
      </patternFill>
    </fill>
    <fill>
      <patternFill patternType="solid">
        <fgColor indexed="44"/>
        <bgColor auto="1"/>
      </patternFill>
    </fill>
  </fills>
  <borders count="122">
    <border>
      <left/>
      <right/>
      <top/>
      <bottom/>
      <diagonal/>
    </border>
    <border>
      <left>
        <color indexed="8"/>
      </left>
      <right/>
      <top>
        <color indexed="8"/>
      </top>
      <bottom style="thin">
        <color indexed="8"/>
      </bottom>
      <diagonal/>
    </border>
    <border>
      <left/>
      <right/>
      <top>
        <color indexed="8"/>
      </top>
      <bottom style="thin">
        <color indexed="8"/>
      </bottom>
      <diagonal/>
    </border>
    <border>
      <left/>
      <right style="medium">
        <color indexed="8"/>
      </right>
      <top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21"/>
      </top>
      <bottom/>
      <diagonal/>
    </border>
    <border>
      <left/>
      <right/>
      <top style="thin">
        <color indexed="21"/>
      </top>
      <bottom/>
      <diagonal/>
    </border>
    <border>
      <left/>
      <right style="thin">
        <color indexed="8"/>
      </right>
      <top style="thin">
        <color indexed="2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24"/>
      </right>
      <top style="thin">
        <color indexed="8"/>
      </top>
      <bottom/>
      <diagonal/>
    </border>
    <border>
      <left style="thin">
        <color indexed="24"/>
      </left>
      <right/>
      <top style="thin">
        <color indexed="8"/>
      </top>
      <bottom style="thin">
        <color indexed="24"/>
      </bottom>
      <diagonal/>
    </border>
    <border>
      <left/>
      <right style="thin">
        <color indexed="24"/>
      </right>
      <top style="thin">
        <color indexed="8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thin">
        <color indexed="8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medium">
        <color indexed="8"/>
      </top>
      <bottom style="thin">
        <color indexed="24"/>
      </bottom>
      <diagonal/>
    </border>
    <border>
      <left style="thin">
        <color indexed="24"/>
      </left>
      <right style="thick">
        <color indexed="17"/>
      </right>
      <top style="medium">
        <color indexed="8"/>
      </top>
      <bottom style="thin">
        <color indexed="24"/>
      </bottom>
      <diagonal/>
    </border>
    <border>
      <left style="thick">
        <color indexed="17"/>
      </left>
      <right style="thin">
        <color indexed="8"/>
      </right>
      <top style="medium">
        <color indexed="8"/>
      </top>
      <bottom style="thin">
        <color indexed="24"/>
      </bottom>
      <diagonal/>
    </border>
    <border>
      <left style="thin">
        <color indexed="8"/>
      </left>
      <right style="thin">
        <color indexed="24"/>
      </right>
      <top style="medium">
        <color indexed="8"/>
      </top>
      <bottom style="thin">
        <color indexed="24"/>
      </bottom>
      <diagonal/>
    </border>
    <border>
      <left style="thin">
        <color indexed="24"/>
      </left>
      <right style="thin">
        <color indexed="8"/>
      </right>
      <top style="thin">
        <color indexed="8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24"/>
      </right>
      <top/>
      <bottom/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ck">
        <color indexed="17"/>
      </right>
      <top style="thin">
        <color indexed="24"/>
      </top>
      <bottom style="thin">
        <color indexed="24"/>
      </bottom>
      <diagonal/>
    </border>
    <border>
      <left style="thick">
        <color indexed="17"/>
      </left>
      <right style="thin">
        <color indexed="8"/>
      </right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8"/>
      </right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24"/>
      </right>
      <top/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8"/>
      </bottom>
      <diagonal/>
    </border>
    <border>
      <left/>
      <right style="thin">
        <color indexed="24"/>
      </right>
      <top style="thin">
        <color indexed="24"/>
      </top>
      <bottom style="thin">
        <color indexed="8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8"/>
      </bottom>
      <diagonal/>
    </border>
    <border>
      <left style="thin">
        <color indexed="24"/>
      </left>
      <right style="thick">
        <color indexed="17"/>
      </right>
      <top style="thin">
        <color indexed="24"/>
      </top>
      <bottom style="thin">
        <color indexed="8"/>
      </bottom>
      <diagonal/>
    </border>
    <border>
      <left style="thick">
        <color indexed="17"/>
      </left>
      <right style="thin">
        <color indexed="8"/>
      </right>
      <top style="thin">
        <color indexed="24"/>
      </top>
      <bottom style="thin">
        <color indexed="8"/>
      </bottom>
      <diagonal/>
    </border>
    <border>
      <left style="thin">
        <color indexed="8"/>
      </left>
      <right style="thin">
        <color indexed="24"/>
      </right>
      <top style="thin">
        <color indexed="24"/>
      </top>
      <bottom style="thin">
        <color indexed="8"/>
      </bottom>
      <diagonal/>
    </border>
    <border>
      <left style="thin">
        <color indexed="24"/>
      </left>
      <right style="thin">
        <color indexed="8"/>
      </right>
      <top style="thin">
        <color indexed="24"/>
      </top>
      <bottom style="thin">
        <color indexed="8"/>
      </bottom>
      <diagonal/>
    </border>
    <border>
      <left style="thin">
        <color indexed="24"/>
      </left>
      <right style="thick">
        <color indexed="17"/>
      </right>
      <top style="thin">
        <color indexed="8"/>
      </top>
      <bottom style="thin">
        <color indexed="24"/>
      </bottom>
      <diagonal/>
    </border>
    <border>
      <left style="thick">
        <color indexed="17"/>
      </left>
      <right style="thin">
        <color indexed="8"/>
      </right>
      <top style="thin">
        <color indexed="8"/>
      </top>
      <bottom style="thin">
        <color indexed="24"/>
      </bottom>
      <diagonal/>
    </border>
    <border>
      <left style="thin">
        <color indexed="8"/>
      </left>
      <right style="thin">
        <color indexed="24"/>
      </right>
      <top style="thin">
        <color indexed="8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24"/>
      </top>
      <bottom style="thin">
        <color indexed="8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medium">
        <color indexed="8"/>
      </bottom>
      <diagonal/>
    </border>
    <border>
      <left style="thin">
        <color indexed="24"/>
      </left>
      <right style="thick">
        <color indexed="17"/>
      </right>
      <top style="thin">
        <color indexed="24"/>
      </top>
      <bottom style="medium">
        <color indexed="8"/>
      </bottom>
      <diagonal/>
    </border>
    <border>
      <left style="thick">
        <color indexed="17"/>
      </left>
      <right style="thin">
        <color indexed="8"/>
      </right>
      <top style="thin">
        <color indexed="24"/>
      </top>
      <bottom style="medium">
        <color indexed="8"/>
      </bottom>
      <diagonal/>
    </border>
    <border>
      <left style="thin">
        <color indexed="8"/>
      </left>
      <right style="thin">
        <color indexed="24"/>
      </right>
      <top style="thin">
        <color indexed="24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1"/>
      </left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2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34"/>
      </bottom>
      <diagonal/>
    </border>
    <border>
      <left/>
      <right/>
      <top style="thin">
        <color indexed="8"/>
      </top>
      <bottom style="thin">
        <color indexed="34"/>
      </bottom>
      <diagonal/>
    </border>
    <border>
      <left/>
      <right style="thin">
        <color indexed="24"/>
      </right>
      <top style="thin">
        <color indexed="8"/>
      </top>
      <bottom style="thin">
        <color indexed="34"/>
      </bottom>
      <diagonal/>
    </border>
    <border>
      <left style="thin">
        <color indexed="24"/>
      </left>
      <right/>
      <top style="thin">
        <color indexed="8"/>
      </top>
      <bottom style="thin">
        <color indexed="34"/>
      </bottom>
      <diagonal/>
    </border>
    <border>
      <left/>
      <right style="thin">
        <color indexed="8"/>
      </right>
      <top style="thin">
        <color indexed="8"/>
      </top>
      <bottom style="thin">
        <color indexed="34"/>
      </bottom>
      <diagonal/>
    </border>
    <border>
      <left style="thin">
        <color indexed="8"/>
      </left>
      <right/>
      <top/>
      <bottom/>
      <diagonal/>
    </border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36"/>
      </bottom>
      <diagonal/>
    </border>
    <border>
      <left/>
      <right/>
      <top style="thin">
        <color indexed="8"/>
      </top>
      <bottom style="thin">
        <color indexed="36"/>
      </bottom>
      <diagonal/>
    </border>
    <border>
      <left/>
      <right style="thin">
        <color indexed="8"/>
      </right>
      <top style="thin">
        <color indexed="8"/>
      </top>
      <bottom style="thin">
        <color indexed="36"/>
      </bottom>
      <diagonal/>
    </border>
    <border>
      <left style="thin">
        <color indexed="8"/>
      </left>
      <right/>
      <top style="thin">
        <color indexed="34"/>
      </top>
      <bottom style="thick">
        <color indexed="37"/>
      </bottom>
      <diagonal/>
    </border>
    <border>
      <left/>
      <right/>
      <top style="thin">
        <color indexed="34"/>
      </top>
      <bottom style="thick">
        <color indexed="37"/>
      </bottom>
      <diagonal/>
    </border>
    <border>
      <left/>
      <right style="thin">
        <color indexed="34"/>
      </right>
      <top style="thin">
        <color indexed="34"/>
      </top>
      <bottom style="thick">
        <color indexed="37"/>
      </bottom>
      <diagonal/>
    </border>
    <border>
      <left style="thin">
        <color indexed="34"/>
      </left>
      <right/>
      <top style="thin">
        <color indexed="34"/>
      </top>
      <bottom style="thick">
        <color indexed="37"/>
      </bottom>
      <diagonal/>
    </border>
    <border>
      <left/>
      <right style="thin">
        <color indexed="8"/>
      </right>
      <top style="thin">
        <color indexed="34"/>
      </top>
      <bottom style="thick">
        <color indexed="37"/>
      </bottom>
      <diagonal/>
    </border>
    <border>
      <left style="thin">
        <color indexed="8"/>
      </left>
      <right/>
      <top style="thin">
        <color indexed="36"/>
      </top>
      <bottom style="thin">
        <color indexed="36"/>
      </bottom>
      <diagonal/>
    </border>
    <border>
      <left/>
      <right/>
      <top style="thin">
        <color indexed="36"/>
      </top>
      <bottom style="thin">
        <color indexed="36"/>
      </bottom>
      <diagonal/>
    </border>
    <border>
      <left/>
      <right style="thin">
        <color indexed="8"/>
      </right>
      <top style="thin">
        <color indexed="36"/>
      </top>
      <bottom style="thin">
        <color indexed="36"/>
      </bottom>
      <diagonal/>
    </border>
    <border>
      <left style="thin">
        <color indexed="8"/>
      </left>
      <right/>
      <top style="thick">
        <color indexed="37"/>
      </top>
      <bottom style="thick">
        <color indexed="37"/>
      </bottom>
      <diagonal/>
    </border>
    <border>
      <left/>
      <right/>
      <top style="thick">
        <color indexed="37"/>
      </top>
      <bottom style="thick">
        <color indexed="37"/>
      </bottom>
      <diagonal/>
    </border>
    <border>
      <left/>
      <right style="thin">
        <color indexed="8"/>
      </right>
      <top style="thick">
        <color indexed="37"/>
      </top>
      <bottom style="thick">
        <color indexed="37"/>
      </bottom>
      <diagonal/>
    </border>
    <border>
      <left style="thin">
        <color indexed="8"/>
      </left>
      <right/>
      <top style="thick">
        <color indexed="37"/>
      </top>
      <bottom style="thin">
        <color indexed="41"/>
      </bottom>
      <diagonal/>
    </border>
    <border>
      <left/>
      <right/>
      <top style="thick">
        <color indexed="37"/>
      </top>
      <bottom style="thin">
        <color indexed="41"/>
      </bottom>
      <diagonal/>
    </border>
    <border>
      <left/>
      <right style="thin">
        <color indexed="41"/>
      </right>
      <top style="thick">
        <color indexed="37"/>
      </top>
      <bottom style="thin">
        <color indexed="41"/>
      </bottom>
      <diagonal/>
    </border>
    <border>
      <left style="thin">
        <color indexed="41"/>
      </left>
      <right/>
      <top style="thick">
        <color indexed="37"/>
      </top>
      <bottom style="thin">
        <color indexed="41"/>
      </bottom>
      <diagonal/>
    </border>
    <border>
      <left/>
      <right style="thin">
        <color indexed="8"/>
      </right>
      <top style="thick">
        <color indexed="37"/>
      </top>
      <bottom style="thin">
        <color indexed="41"/>
      </bottom>
      <diagonal/>
    </border>
    <border>
      <left style="thin">
        <color indexed="8"/>
      </left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 style="thin">
        <color indexed="41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/>
      <top style="thin">
        <color indexed="41"/>
      </top>
      <bottom style="thin">
        <color indexed="41"/>
      </bottom>
      <diagonal/>
    </border>
    <border>
      <left/>
      <right style="thin">
        <color indexed="8"/>
      </right>
      <top style="thin">
        <color indexed="41"/>
      </top>
      <bottom style="thin">
        <color indexed="4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41"/>
      </top>
      <bottom style="thin">
        <color indexed="24"/>
      </bottom>
      <diagonal/>
    </border>
    <border>
      <left/>
      <right/>
      <top style="thin">
        <color indexed="41"/>
      </top>
      <bottom style="thin">
        <color indexed="24"/>
      </bottom>
      <diagonal/>
    </border>
    <border>
      <left/>
      <right style="thin">
        <color indexed="41"/>
      </right>
      <top style="thin">
        <color indexed="41"/>
      </top>
      <bottom style="thin">
        <color indexed="2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36"/>
      </top>
      <bottom/>
      <diagonal/>
    </border>
    <border>
      <left/>
      <right/>
      <top style="thin">
        <color indexed="36"/>
      </top>
      <bottom/>
      <diagonal/>
    </border>
    <border>
      <left/>
      <right style="thin">
        <color indexed="8"/>
      </right>
      <top style="thin">
        <color indexed="36"/>
      </top>
      <bottom/>
      <diagonal/>
    </border>
    <border>
      <left style="thin">
        <color indexed="8"/>
      </left>
      <right/>
      <top style="thin">
        <color indexed="24"/>
      </top>
      <bottom style="thin">
        <color indexed="24"/>
      </bottom>
      <diagonal/>
    </border>
    <border>
      <left/>
      <right/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41"/>
      </top>
      <bottom style="thin">
        <color indexed="24"/>
      </bottom>
      <diagonal/>
    </border>
    <border>
      <left/>
      <right style="thin">
        <color indexed="8"/>
      </right>
      <top style="thin">
        <color indexed="41"/>
      </top>
      <bottom style="thin">
        <color indexed="24"/>
      </bottom>
      <diagonal/>
    </border>
    <border>
      <left style="thin">
        <color indexed="8"/>
      </left>
      <right/>
      <top/>
      <bottom style="thin">
        <color indexed="36"/>
      </bottom>
      <diagonal/>
    </border>
    <border>
      <left/>
      <right/>
      <top/>
      <bottom style="thin">
        <color indexed="36"/>
      </bottom>
      <diagonal/>
    </border>
    <border>
      <left/>
      <right style="thin">
        <color indexed="8"/>
      </right>
      <top/>
      <bottom style="thin">
        <color indexed="36"/>
      </bottom>
      <diagonal/>
    </border>
    <border>
      <left/>
      <right style="thin">
        <color indexed="8"/>
      </right>
      <top style="thin">
        <color indexed="24"/>
      </top>
      <bottom style="thin">
        <color indexed="24"/>
      </bottom>
      <diagonal/>
    </border>
    <border>
      <left style="thin">
        <color indexed="8"/>
      </left>
      <right/>
      <top style="thin">
        <color indexed="24"/>
      </top>
      <bottom style="thin">
        <color indexed="8"/>
      </bottom>
      <diagonal/>
    </border>
    <border>
      <left/>
      <right/>
      <top style="thin">
        <color indexed="24"/>
      </top>
      <bottom style="thin">
        <color indexed="8"/>
      </bottom>
      <diagonal/>
    </border>
    <border>
      <left/>
      <right style="thin">
        <color indexed="8"/>
      </right>
      <top style="thin">
        <color indexed="24"/>
      </top>
      <bottom style="thin">
        <color indexed="8"/>
      </bottom>
      <diagonal/>
    </border>
    <border>
      <left style="thin">
        <color indexed="8"/>
      </left>
      <right/>
      <top style="thin">
        <color indexed="36"/>
      </top>
      <bottom style="thin">
        <color indexed="8"/>
      </bottom>
      <diagonal/>
    </border>
    <border>
      <left/>
      <right/>
      <top style="thin">
        <color indexed="36"/>
      </top>
      <bottom style="thin">
        <color indexed="8"/>
      </bottom>
      <diagonal/>
    </border>
    <border>
      <left/>
      <right style="thin">
        <color indexed="8"/>
      </right>
      <top style="thin">
        <color indexed="36"/>
      </top>
      <bottom style="thin">
        <color indexed="8"/>
      </bottom>
      <diagonal/>
    </border>
    <border>
      <left style="thin">
        <color indexed="21"/>
      </left>
      <right/>
      <top style="thin">
        <color indexed="8"/>
      </top>
      <bottom style="thin">
        <color indexed="21"/>
      </bottom>
      <diagonal/>
    </border>
    <border>
      <left/>
      <right/>
      <top style="thin">
        <color indexed="8"/>
      </top>
      <bottom style="thin">
        <color indexed="21"/>
      </bottom>
      <diagonal/>
    </border>
    <border>
      <left/>
      <right/>
      <top/>
      <bottom style="thin">
        <color indexed="21"/>
      </bottom>
      <diagonal/>
    </border>
    <border>
      <left/>
      <right style="thin">
        <color indexed="21"/>
      </right>
      <top style="thin">
        <color indexed="8"/>
      </top>
      <bottom style="thin">
        <color indexed="21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06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3" fillId="2" borderId="1" applyNumberFormat="0" applyFont="1" applyFill="1" applyBorder="1" applyAlignment="1" applyProtection="0">
      <alignment horizontal="center" vertical="center" wrapText="1"/>
    </xf>
    <xf numFmtId="0" fontId="0" fillId="2" borderId="2" applyNumberFormat="0" applyFont="1" applyFill="1" applyBorder="1" applyAlignment="1" applyProtection="0">
      <alignment vertical="top" wrapText="1"/>
    </xf>
    <xf numFmtId="0" fontId="0" fillId="2" borderId="3" applyNumberFormat="0" applyFont="1" applyFill="1" applyBorder="1" applyAlignment="1" applyProtection="0">
      <alignment vertical="top" wrapText="1"/>
    </xf>
    <xf numFmtId="49" fontId="4" fillId="3" borderId="4" applyNumberFormat="1" applyFont="1" applyFill="1" applyBorder="1" applyAlignment="1" applyProtection="0">
      <alignment horizontal="center" vertical="center" wrapText="1"/>
    </xf>
    <xf numFmtId="49" fontId="4" fillId="2" borderId="5" applyNumberFormat="1" applyFont="1" applyFill="1" applyBorder="1" applyAlignment="1" applyProtection="0">
      <alignment horizontal="center" vertical="center" wrapText="1"/>
    </xf>
    <xf numFmtId="49" fontId="5" fillId="4" borderId="5" applyNumberFormat="1" applyFont="1" applyFill="1" applyBorder="1" applyAlignment="1" applyProtection="0">
      <alignment horizontal="center" vertical="center" wrapText="1"/>
    </xf>
    <xf numFmtId="49" fontId="5" fillId="5" borderId="5" applyNumberFormat="1" applyFont="1" applyFill="1" applyBorder="1" applyAlignment="1" applyProtection="0">
      <alignment horizontal="center" vertical="center" wrapText="1"/>
    </xf>
    <xf numFmtId="49" fontId="5" fillId="6" borderId="5" applyNumberFormat="1" applyFont="1" applyFill="1" applyBorder="1" applyAlignment="1" applyProtection="0">
      <alignment horizontal="center" vertical="center" wrapText="1"/>
    </xf>
    <xf numFmtId="49" fontId="5" fillId="7" borderId="5" applyNumberFormat="1" applyFont="1" applyFill="1" applyBorder="1" applyAlignment="1" applyProtection="0">
      <alignment horizontal="center" vertical="center" wrapText="1"/>
    </xf>
    <xf numFmtId="49" fontId="4" fillId="8" borderId="5" applyNumberFormat="1" applyFont="1" applyFill="1" applyBorder="1" applyAlignment="1" applyProtection="0">
      <alignment horizontal="center" vertical="center" wrapText="1"/>
    </xf>
    <xf numFmtId="49" fontId="5" fillId="9" borderId="5" applyNumberFormat="1" applyFont="1" applyFill="1" applyBorder="1" applyAlignment="1" applyProtection="0">
      <alignment horizontal="center" vertical="center" wrapText="1"/>
    </xf>
    <xf numFmtId="49" fontId="5" fillId="10" borderId="5" applyNumberFormat="1" applyFont="1" applyFill="1" applyBorder="1" applyAlignment="1" applyProtection="0">
      <alignment horizontal="center" vertical="center" wrapText="1"/>
    </xf>
    <xf numFmtId="49" fontId="5" fillId="11" borderId="6" applyNumberFormat="1" applyFont="1" applyFill="1" applyBorder="1" applyAlignment="1" applyProtection="0">
      <alignment horizontal="center" vertical="center" wrapText="1"/>
    </xf>
    <xf numFmtId="49" fontId="5" fillId="12" borderId="4" applyNumberFormat="1" applyFont="1" applyFill="1" applyBorder="1" applyAlignment="1" applyProtection="0">
      <alignment horizontal="center" vertical="center" wrapText="1"/>
    </xf>
    <xf numFmtId="49" fontId="4" fillId="13" borderId="5" applyNumberFormat="1" applyFont="1" applyFill="1" applyBorder="1" applyAlignment="1" applyProtection="0">
      <alignment horizontal="center" vertical="center" wrapText="1"/>
    </xf>
    <xf numFmtId="49" fontId="4" fillId="3" borderId="5" applyNumberFormat="1" applyFont="1" applyFill="1" applyBorder="1" applyAlignment="1" applyProtection="0">
      <alignment horizontal="center" vertical="center" wrapText="1"/>
    </xf>
    <xf numFmtId="49" fontId="4" fillId="4" borderId="6" applyNumberFormat="1" applyFont="1" applyFill="1" applyBorder="1" applyAlignment="1" applyProtection="0">
      <alignment horizontal="center" vertical="center" wrapText="1"/>
    </xf>
    <xf numFmtId="49" fontId="7" fillId="2" borderId="7" applyNumberFormat="1" applyFont="1" applyFill="1" applyBorder="1" applyAlignment="1" applyProtection="0">
      <alignment horizontal="center" vertical="center" wrapText="1"/>
    </xf>
    <xf numFmtId="49" fontId="8" fillId="2" borderId="8" applyNumberFormat="1" applyFont="1" applyFill="1" applyBorder="1" applyAlignment="1" applyProtection="0">
      <alignment horizontal="center" vertical="center" wrapText="1"/>
    </xf>
    <xf numFmtId="49" fontId="7" fillId="2" borderId="8" applyNumberFormat="1" applyFont="1" applyFill="1" applyBorder="1" applyAlignment="1" applyProtection="0">
      <alignment horizontal="center" vertical="center" wrapText="1"/>
    </xf>
    <xf numFmtId="49" fontId="9" fillId="2" borderId="9" applyNumberFormat="1" applyFont="1" applyFill="1" applyBorder="1" applyAlignment="1" applyProtection="0">
      <alignment horizontal="center" vertical="center" wrapText="1"/>
    </xf>
    <xf numFmtId="0" fontId="4" fillId="2" borderId="10" applyNumberFormat="0" applyFont="1" applyFill="1" applyBorder="1" applyAlignment="1" applyProtection="0">
      <alignment horizontal="center" vertical="center" wrapText="1"/>
    </xf>
    <xf numFmtId="0" fontId="10" fillId="2" borderId="10" applyNumberFormat="0" applyFont="1" applyFill="1" applyBorder="1" applyAlignment="1" applyProtection="0">
      <alignment horizontal="center" vertical="top" wrapText="1"/>
    </xf>
    <xf numFmtId="49" fontId="4" fillId="2" borderId="10" applyNumberFormat="1" applyFont="1" applyFill="1" applyBorder="1" applyAlignment="1" applyProtection="0">
      <alignment horizontal="center" vertical="center" wrapText="1"/>
    </xf>
    <xf numFmtId="49" fontId="4" fillId="2" borderId="11" applyNumberFormat="1" applyFont="1" applyFill="1" applyBorder="1" applyAlignment="1" applyProtection="0">
      <alignment horizontal="center" vertical="center" wrapText="1"/>
    </xf>
    <xf numFmtId="0" fontId="10" fillId="2" borderId="12" applyNumberFormat="0" applyFont="1" applyFill="1" applyBorder="1" applyAlignment="1" applyProtection="0">
      <alignment horizontal="center" vertical="top" wrapText="1"/>
    </xf>
    <xf numFmtId="49" fontId="4" fillId="2" borderId="13" applyNumberFormat="1" applyFont="1" applyFill="1" applyBorder="1" applyAlignment="1" applyProtection="0">
      <alignment horizontal="center" vertical="center" wrapText="1"/>
    </xf>
    <xf numFmtId="0" fontId="10" fillId="2" borderId="4" applyNumberFormat="0" applyFont="1" applyFill="1" applyBorder="1" applyAlignment="1" applyProtection="0">
      <alignment horizontal="center" vertical="top" wrapText="1"/>
    </xf>
    <xf numFmtId="0" fontId="10" fillId="2" borderId="5" applyNumberFormat="0" applyFont="1" applyFill="1" applyBorder="1" applyAlignment="1" applyProtection="0">
      <alignment horizontal="center" vertical="top" wrapText="1"/>
    </xf>
    <xf numFmtId="0" fontId="10" fillId="2" borderId="6" applyNumberFormat="0" applyFont="1" applyFill="1" applyBorder="1" applyAlignment="1" applyProtection="0">
      <alignment horizontal="center" vertical="top" wrapText="1"/>
    </xf>
    <xf numFmtId="0" fontId="10" fillId="2" borderId="14" applyNumberFormat="0" applyFont="1" applyFill="1" applyBorder="1" applyAlignment="1" applyProtection="0">
      <alignment horizontal="center" vertical="top" wrapText="1"/>
    </xf>
    <xf numFmtId="0" fontId="10" fillId="2" borderId="15" applyNumberFormat="0" applyFont="1" applyFill="1" applyBorder="1" applyAlignment="1" applyProtection="0">
      <alignment horizontal="center" vertical="top" wrapText="1"/>
    </xf>
    <xf numFmtId="0" fontId="10" fillId="2" borderId="16" applyNumberFormat="0" applyFont="1" applyFill="1" applyBorder="1" applyAlignment="1" applyProtection="0">
      <alignment horizontal="center" vertical="top" wrapText="1"/>
    </xf>
    <xf numFmtId="0" fontId="11" fillId="14" borderId="17" applyNumberFormat="0" applyFont="1" applyFill="1" applyBorder="1" applyAlignment="1" applyProtection="0">
      <alignment horizontal="center" vertical="center" wrapText="1"/>
    </xf>
    <xf numFmtId="0" fontId="0" fillId="2" borderId="17" applyNumberFormat="0" applyFont="1" applyFill="1" applyBorder="1" applyAlignment="1" applyProtection="0">
      <alignment vertical="top" wrapText="1"/>
    </xf>
    <xf numFmtId="49" fontId="11" fillId="14" borderId="18" applyNumberFormat="1" applyFont="1" applyFill="1" applyBorder="1" applyAlignment="1" applyProtection="0">
      <alignment horizontal="center" vertical="center" wrapText="1"/>
    </xf>
    <xf numFmtId="49" fontId="12" fillId="14" borderId="19" applyNumberFormat="1" applyFont="1" applyFill="1" applyBorder="1" applyAlignment="1" applyProtection="0">
      <alignment horizontal="left" vertical="center" wrapText="1"/>
    </xf>
    <xf numFmtId="0" fontId="0" fillId="2" borderId="20" applyNumberFormat="0" applyFont="1" applyFill="1" applyBorder="1" applyAlignment="1" applyProtection="0">
      <alignment vertical="top" wrapText="1"/>
    </xf>
    <xf numFmtId="0" fontId="12" fillId="14" borderId="21" applyNumberFormat="1" applyFont="1" applyFill="1" applyBorder="1" applyAlignment="1" applyProtection="0">
      <alignment horizontal="right" vertical="bottom"/>
    </xf>
    <xf numFmtId="0" fontId="12" fillId="14" borderId="21" applyNumberFormat="1" applyFont="1" applyFill="1" applyBorder="1" applyAlignment="1" applyProtection="0">
      <alignment horizontal="right" vertical="center" wrapText="1"/>
    </xf>
    <xf numFmtId="59" fontId="12" fillId="14" borderId="21" applyNumberFormat="1" applyFont="1" applyFill="1" applyBorder="1" applyAlignment="1" applyProtection="0">
      <alignment vertical="center" wrapText="1"/>
    </xf>
    <xf numFmtId="3" fontId="12" fillId="2" borderId="22" applyNumberFormat="1" applyFont="1" applyFill="1" applyBorder="1" applyAlignment="1" applyProtection="0">
      <alignment vertical="center" wrapText="1"/>
    </xf>
    <xf numFmtId="3" fontId="12" fillId="2" borderId="23" applyNumberFormat="1" applyFont="1" applyFill="1" applyBorder="1" applyAlignment="1" applyProtection="0">
      <alignment vertical="center" wrapText="1"/>
    </xf>
    <xf numFmtId="3" fontId="12" fillId="2" borderId="24" applyNumberFormat="1" applyFont="1" applyFill="1" applyBorder="1" applyAlignment="1" applyProtection="0">
      <alignment vertical="center" wrapText="1"/>
    </xf>
    <xf numFmtId="3" fontId="12" fillId="2" borderId="25" applyNumberFormat="1" applyFont="1" applyFill="1" applyBorder="1" applyAlignment="1" applyProtection="0">
      <alignment vertical="center" wrapText="1"/>
    </xf>
    <xf numFmtId="3" fontId="12" fillId="2" borderId="21" applyNumberFormat="1" applyFont="1" applyFill="1" applyBorder="1" applyAlignment="1" applyProtection="0">
      <alignment vertical="center" wrapText="1"/>
    </xf>
    <xf numFmtId="2" fontId="12" fillId="2" borderId="21" applyNumberFormat="1" applyFont="1" applyFill="1" applyBorder="1" applyAlignment="1" applyProtection="0">
      <alignment vertical="center" wrapText="1"/>
    </xf>
    <xf numFmtId="59" fontId="12" fillId="2" borderId="26" applyNumberFormat="1" applyFont="1" applyFill="1" applyBorder="1" applyAlignment="1" applyProtection="0">
      <alignment vertical="center" wrapText="1"/>
    </xf>
    <xf numFmtId="0" fontId="0" fillId="15" borderId="27" applyNumberFormat="0" applyFont="1" applyFill="1" applyBorder="1" applyAlignment="1" applyProtection="0">
      <alignment vertical="top" wrapText="1"/>
    </xf>
    <xf numFmtId="0" fontId="0" fillId="15" borderId="28" applyNumberFormat="0" applyFont="1" applyFill="1" applyBorder="1" applyAlignment="1" applyProtection="0">
      <alignment vertical="top" wrapText="1"/>
    </xf>
    <xf numFmtId="49" fontId="12" fillId="14" borderId="29" applyNumberFormat="1" applyFont="1" applyFill="1" applyBorder="1" applyAlignment="1" applyProtection="0">
      <alignment horizontal="left" vertical="center" wrapText="1"/>
    </xf>
    <xf numFmtId="0" fontId="0" fillId="15" borderId="30" applyNumberFormat="0" applyFont="1" applyFill="1" applyBorder="1" applyAlignment="1" applyProtection="0">
      <alignment vertical="top" wrapText="1"/>
    </xf>
    <xf numFmtId="0" fontId="12" fillId="14" borderId="31" applyNumberFormat="1" applyFont="1" applyFill="1" applyBorder="1" applyAlignment="1" applyProtection="0">
      <alignment horizontal="right" vertical="bottom"/>
    </xf>
    <xf numFmtId="0" fontId="12" fillId="14" borderId="31" applyNumberFormat="1" applyFont="1" applyFill="1" applyBorder="1" applyAlignment="1" applyProtection="0">
      <alignment horizontal="right" vertical="center" wrapText="1"/>
    </xf>
    <xf numFmtId="59" fontId="12" fillId="14" borderId="31" applyNumberFormat="1" applyFont="1" applyFill="1" applyBorder="1" applyAlignment="1" applyProtection="0">
      <alignment vertical="center" wrapText="1"/>
    </xf>
    <xf numFmtId="3" fontId="12" fillId="15" borderId="31" applyNumberFormat="1" applyFont="1" applyFill="1" applyBorder="1" applyAlignment="1" applyProtection="0">
      <alignment vertical="center" wrapText="1"/>
    </xf>
    <xf numFmtId="3" fontId="12" fillId="15" borderId="32" applyNumberFormat="1" applyFont="1" applyFill="1" applyBorder="1" applyAlignment="1" applyProtection="0">
      <alignment vertical="center" wrapText="1"/>
    </xf>
    <xf numFmtId="3" fontId="12" fillId="15" borderId="33" applyNumberFormat="1" applyFont="1" applyFill="1" applyBorder="1" applyAlignment="1" applyProtection="0">
      <alignment vertical="center" wrapText="1"/>
    </xf>
    <xf numFmtId="3" fontId="12" fillId="15" borderId="34" applyNumberFormat="1" applyFont="1" applyFill="1" applyBorder="1" applyAlignment="1" applyProtection="0">
      <alignment vertical="center" wrapText="1"/>
    </xf>
    <xf numFmtId="3" fontId="12" fillId="16" borderId="31" applyNumberFormat="1" applyFont="1" applyFill="1" applyBorder="1" applyAlignment="1" applyProtection="0">
      <alignment vertical="center" wrapText="1"/>
    </xf>
    <xf numFmtId="2" fontId="12" fillId="16" borderId="31" applyNumberFormat="1" applyFont="1" applyFill="1" applyBorder="1" applyAlignment="1" applyProtection="0">
      <alignment vertical="center" wrapText="1"/>
    </xf>
    <xf numFmtId="59" fontId="12" fillId="16" borderId="35" applyNumberFormat="1" applyFont="1" applyFill="1" applyBorder="1" applyAlignment="1" applyProtection="0">
      <alignment vertical="center" wrapText="1"/>
    </xf>
    <xf numFmtId="0" fontId="0" fillId="2" borderId="27" applyNumberFormat="0" applyFont="1" applyFill="1" applyBorder="1" applyAlignment="1" applyProtection="0">
      <alignment vertical="top" wrapText="1"/>
    </xf>
    <xf numFmtId="0" fontId="0" fillId="2" borderId="28" applyNumberFormat="0" applyFont="1" applyFill="1" applyBorder="1" applyAlignment="1" applyProtection="0">
      <alignment vertical="top" wrapText="1"/>
    </xf>
    <xf numFmtId="0" fontId="0" fillId="2" borderId="30" applyNumberFormat="0" applyFont="1" applyFill="1" applyBorder="1" applyAlignment="1" applyProtection="0">
      <alignment vertical="top" wrapText="1"/>
    </xf>
    <xf numFmtId="0" fontId="13" fillId="2" borderId="31" applyNumberFormat="0" applyFont="1" applyFill="1" applyBorder="1" applyAlignment="1" applyProtection="0">
      <alignment vertical="top" wrapText="1"/>
    </xf>
    <xf numFmtId="3" fontId="12" fillId="2" borderId="31" applyNumberFormat="1" applyFont="1" applyFill="1" applyBorder="1" applyAlignment="1" applyProtection="0">
      <alignment vertical="center" wrapText="1"/>
    </xf>
    <xf numFmtId="3" fontId="12" fillId="2" borderId="32" applyNumberFormat="1" applyFont="1" applyFill="1" applyBorder="1" applyAlignment="1" applyProtection="0">
      <alignment vertical="center" wrapText="1"/>
    </xf>
    <xf numFmtId="3" fontId="12" fillId="2" borderId="33" applyNumberFormat="1" applyFont="1" applyFill="1" applyBorder="1" applyAlignment="1" applyProtection="0">
      <alignment vertical="center" wrapText="1"/>
    </xf>
    <xf numFmtId="3" fontId="12" fillId="2" borderId="34" applyNumberFormat="1" applyFont="1" applyFill="1" applyBorder="1" applyAlignment="1" applyProtection="0">
      <alignment vertical="center" wrapText="1"/>
    </xf>
    <xf numFmtId="2" fontId="12" fillId="2" borderId="31" applyNumberFormat="1" applyFont="1" applyFill="1" applyBorder="1" applyAlignment="1" applyProtection="0">
      <alignment vertical="center" wrapText="1"/>
    </xf>
    <xf numFmtId="59" fontId="12" fillId="2" borderId="35" applyNumberFormat="1" applyFont="1" applyFill="1" applyBorder="1" applyAlignment="1" applyProtection="0">
      <alignment vertical="center" wrapText="1"/>
    </xf>
    <xf numFmtId="0" fontId="13" fillId="15" borderId="31" applyNumberFormat="0" applyFont="1" applyFill="1" applyBorder="1" applyAlignment="1" applyProtection="0">
      <alignment vertical="top" wrapText="1"/>
    </xf>
    <xf numFmtId="3" fontId="12" fillId="14" borderId="31" applyNumberFormat="1" applyFont="1" applyFill="1" applyBorder="1" applyAlignment="1" applyProtection="0">
      <alignment horizontal="right" vertical="bottom"/>
    </xf>
    <xf numFmtId="0" fontId="0" fillId="15" borderId="36" applyNumberFormat="0" applyFont="1" applyFill="1" applyBorder="1" applyAlignment="1" applyProtection="0">
      <alignment vertical="top" wrapText="1"/>
    </xf>
    <xf numFmtId="0" fontId="0" fillId="15" borderId="37" applyNumberFormat="0" applyFont="1" applyFill="1" applyBorder="1" applyAlignment="1" applyProtection="0">
      <alignment vertical="top" wrapText="1"/>
    </xf>
    <xf numFmtId="49" fontId="12" fillId="14" borderId="38" applyNumberFormat="1" applyFont="1" applyFill="1" applyBorder="1" applyAlignment="1" applyProtection="0">
      <alignment horizontal="left" vertical="center" wrapText="1"/>
    </xf>
    <xf numFmtId="0" fontId="0" fillId="15" borderId="39" applyNumberFormat="0" applyFont="1" applyFill="1" applyBorder="1" applyAlignment="1" applyProtection="0">
      <alignment vertical="top" wrapText="1"/>
    </xf>
    <xf numFmtId="0" fontId="12" fillId="14" borderId="40" applyNumberFormat="1" applyFont="1" applyFill="1" applyBorder="1" applyAlignment="1" applyProtection="0">
      <alignment horizontal="right" vertical="bottom"/>
    </xf>
    <xf numFmtId="0" fontId="12" fillId="14" borderId="40" applyNumberFormat="1" applyFont="1" applyFill="1" applyBorder="1" applyAlignment="1" applyProtection="0">
      <alignment horizontal="right" vertical="center" wrapText="1"/>
    </xf>
    <xf numFmtId="59" fontId="12" fillId="14" borderId="40" applyNumberFormat="1" applyFont="1" applyFill="1" applyBorder="1" applyAlignment="1" applyProtection="0">
      <alignment vertical="center" wrapText="1"/>
    </xf>
    <xf numFmtId="3" fontId="12" fillId="15" borderId="40" applyNumberFormat="1" applyFont="1" applyFill="1" applyBorder="1" applyAlignment="1" applyProtection="0">
      <alignment vertical="center" wrapText="1"/>
    </xf>
    <xf numFmtId="3" fontId="12" fillId="15" borderId="41" applyNumberFormat="1" applyFont="1" applyFill="1" applyBorder="1" applyAlignment="1" applyProtection="0">
      <alignment vertical="center" wrapText="1"/>
    </xf>
    <xf numFmtId="3" fontId="12" fillId="15" borderId="42" applyNumberFormat="1" applyFont="1" applyFill="1" applyBorder="1" applyAlignment="1" applyProtection="0">
      <alignment vertical="center" wrapText="1"/>
    </xf>
    <xf numFmtId="3" fontId="12" fillId="15" borderId="43" applyNumberFormat="1" applyFont="1" applyFill="1" applyBorder="1" applyAlignment="1" applyProtection="0">
      <alignment vertical="center" wrapText="1"/>
    </xf>
    <xf numFmtId="3" fontId="12" fillId="16" borderId="40" applyNumberFormat="1" applyFont="1" applyFill="1" applyBorder="1" applyAlignment="1" applyProtection="0">
      <alignment vertical="center" wrapText="1"/>
    </xf>
    <xf numFmtId="2" fontId="12" fillId="16" borderId="40" applyNumberFormat="1" applyFont="1" applyFill="1" applyBorder="1" applyAlignment="1" applyProtection="0">
      <alignment vertical="center" wrapText="1"/>
    </xf>
    <xf numFmtId="59" fontId="12" fillId="16" borderId="44" applyNumberFormat="1" applyFont="1" applyFill="1" applyBorder="1" applyAlignment="1" applyProtection="0">
      <alignment vertical="center" wrapText="1"/>
    </xf>
    <xf numFmtId="3" fontId="12" fillId="2" borderId="45" applyNumberFormat="1" applyFont="1" applyFill="1" applyBorder="1" applyAlignment="1" applyProtection="0">
      <alignment vertical="center" wrapText="1"/>
    </xf>
    <xf numFmtId="3" fontId="12" fillId="2" borderId="46" applyNumberFormat="1" applyFont="1" applyFill="1" applyBorder="1" applyAlignment="1" applyProtection="0">
      <alignment vertical="center" wrapText="1"/>
    </xf>
    <xf numFmtId="3" fontId="12" fillId="2" borderId="47" applyNumberFormat="1" applyFont="1" applyFill="1" applyBorder="1" applyAlignment="1" applyProtection="0">
      <alignment vertical="center" wrapText="1"/>
    </xf>
    <xf numFmtId="49" fontId="11" fillId="17" borderId="18" applyNumberFormat="1" applyFont="1" applyFill="1" applyBorder="1" applyAlignment="1" applyProtection="0">
      <alignment horizontal="center" vertical="center" wrapText="1"/>
    </xf>
    <xf numFmtId="49" fontId="12" fillId="17" borderId="19" applyNumberFormat="1" applyFont="1" applyFill="1" applyBorder="1" applyAlignment="1" applyProtection="0">
      <alignment horizontal="left" vertical="center" wrapText="1"/>
    </xf>
    <xf numFmtId="0" fontId="12" fillId="17" borderId="21" applyNumberFormat="1" applyFont="1" applyFill="1" applyBorder="1" applyAlignment="1" applyProtection="0">
      <alignment horizontal="right" vertical="bottom"/>
    </xf>
    <xf numFmtId="0" fontId="12" fillId="17" borderId="21" applyNumberFormat="1" applyFont="1" applyFill="1" applyBorder="1" applyAlignment="1" applyProtection="0">
      <alignment horizontal="right" vertical="center" wrapText="1"/>
    </xf>
    <xf numFmtId="59" fontId="12" fillId="17" borderId="21" applyNumberFormat="1" applyFont="1" applyFill="1" applyBorder="1" applyAlignment="1" applyProtection="0">
      <alignment vertical="center" wrapText="1"/>
    </xf>
    <xf numFmtId="49" fontId="12" fillId="17" borderId="29" applyNumberFormat="1" applyFont="1" applyFill="1" applyBorder="1" applyAlignment="1" applyProtection="0">
      <alignment horizontal="left" vertical="center" wrapText="1"/>
    </xf>
    <xf numFmtId="0" fontId="12" fillId="17" borderId="31" applyNumberFormat="1" applyFont="1" applyFill="1" applyBorder="1" applyAlignment="1" applyProtection="0">
      <alignment horizontal="right" vertical="bottom"/>
    </xf>
    <xf numFmtId="0" fontId="12" fillId="17" borderId="31" applyNumberFormat="1" applyFont="1" applyFill="1" applyBorder="1" applyAlignment="1" applyProtection="0">
      <alignment horizontal="right" vertical="center" wrapText="1"/>
    </xf>
    <xf numFmtId="59" fontId="12" fillId="17" borderId="31" applyNumberFormat="1" applyFont="1" applyFill="1" applyBorder="1" applyAlignment="1" applyProtection="0">
      <alignment vertical="center" wrapText="1"/>
    </xf>
    <xf numFmtId="49" fontId="12" fillId="17" borderId="38" applyNumberFormat="1" applyFont="1" applyFill="1" applyBorder="1" applyAlignment="1" applyProtection="0">
      <alignment horizontal="left" vertical="center" wrapText="1"/>
    </xf>
    <xf numFmtId="0" fontId="12" fillId="17" borderId="40" applyNumberFormat="1" applyFont="1" applyFill="1" applyBorder="1" applyAlignment="1" applyProtection="0">
      <alignment horizontal="right" vertical="bottom"/>
    </xf>
    <xf numFmtId="0" fontId="12" fillId="17" borderId="40" applyNumberFormat="1" applyFont="1" applyFill="1" applyBorder="1" applyAlignment="1" applyProtection="0">
      <alignment horizontal="right" vertical="center" wrapText="1"/>
    </xf>
    <xf numFmtId="59" fontId="12" fillId="17" borderId="40" applyNumberFormat="1" applyFont="1" applyFill="1" applyBorder="1" applyAlignment="1" applyProtection="0">
      <alignment vertical="center" wrapText="1"/>
    </xf>
    <xf numFmtId="49" fontId="14" fillId="14" borderId="18" applyNumberFormat="1" applyFont="1" applyFill="1" applyBorder="1" applyAlignment="1" applyProtection="0">
      <alignment horizontal="center" vertical="center" wrapText="1"/>
    </xf>
    <xf numFmtId="0" fontId="12" fillId="2" borderId="21" applyNumberFormat="0" applyFont="1" applyFill="1" applyBorder="1" applyAlignment="1" applyProtection="0">
      <alignment vertical="center" wrapText="1"/>
    </xf>
    <xf numFmtId="0" fontId="12" fillId="15" borderId="31" applyNumberFormat="0" applyFont="1" applyFill="1" applyBorder="1" applyAlignment="1" applyProtection="0">
      <alignment vertical="center" wrapText="1"/>
    </xf>
    <xf numFmtId="0" fontId="14" fillId="17" borderId="17" applyNumberFormat="0" applyFont="1" applyFill="1" applyBorder="1" applyAlignment="1" applyProtection="0">
      <alignment horizontal="center" vertical="center" wrapText="1"/>
    </xf>
    <xf numFmtId="49" fontId="14" fillId="17" borderId="18" applyNumberFormat="1" applyFont="1" applyFill="1" applyBorder="1" applyAlignment="1" applyProtection="0">
      <alignment horizontal="center" vertical="center" wrapText="1"/>
    </xf>
    <xf numFmtId="0" fontId="13" fillId="2" borderId="21" applyNumberFormat="0" applyFont="1" applyFill="1" applyBorder="1" applyAlignment="1" applyProtection="0">
      <alignment vertical="top" wrapText="1"/>
    </xf>
    <xf numFmtId="0" fontId="13" fillId="15" borderId="40" applyNumberFormat="0" applyFont="1" applyFill="1" applyBorder="1" applyAlignment="1" applyProtection="0">
      <alignment vertical="top" wrapText="1"/>
    </xf>
    <xf numFmtId="49" fontId="16" fillId="17" borderId="48" applyNumberFormat="1" applyFont="1" applyFill="1" applyBorder="1" applyAlignment="1" applyProtection="0">
      <alignment horizontal="center" vertical="center" wrapText="1"/>
    </xf>
    <xf numFmtId="0" fontId="0" fillId="2" borderId="48" applyNumberFormat="0" applyFont="1" applyFill="1" applyBorder="1" applyAlignment="1" applyProtection="0">
      <alignment vertical="top" wrapText="1"/>
    </xf>
    <xf numFmtId="49" fontId="17" fillId="17" borderId="47" applyNumberFormat="1" applyFont="1" applyFill="1" applyBorder="1" applyAlignment="1" applyProtection="0">
      <alignment horizontal="center" vertical="center" wrapText="1"/>
    </xf>
    <xf numFmtId="0" fontId="0" fillId="15" borderId="49" applyNumberFormat="0" applyFont="1" applyFill="1" applyBorder="1" applyAlignment="1" applyProtection="0">
      <alignment vertical="top" wrapText="1"/>
    </xf>
    <xf numFmtId="49" fontId="17" fillId="17" borderId="34" applyNumberFormat="1" applyFont="1" applyFill="1" applyBorder="1" applyAlignment="1" applyProtection="0">
      <alignment horizontal="center" vertical="center" wrapText="1"/>
    </xf>
    <xf numFmtId="0" fontId="0" fillId="2" borderId="49" applyNumberFormat="0" applyFont="1" applyFill="1" applyBorder="1" applyAlignment="1" applyProtection="0">
      <alignment vertical="top" wrapText="1"/>
    </xf>
    <xf numFmtId="0" fontId="0" fillId="15" borderId="50" applyNumberFormat="0" applyFont="1" applyFill="1" applyBorder="1" applyAlignment="1" applyProtection="0">
      <alignment vertical="top" wrapText="1"/>
    </xf>
    <xf numFmtId="0" fontId="0" fillId="2" borderId="10" applyNumberFormat="0" applyFont="1" applyFill="1" applyBorder="1" applyAlignment="1" applyProtection="0">
      <alignment vertical="top" wrapText="1"/>
    </xf>
    <xf numFmtId="49" fontId="17" fillId="18" borderId="43" applyNumberFormat="1" applyFont="1" applyFill="1" applyBorder="1" applyAlignment="1" applyProtection="0">
      <alignment horizontal="center" vertical="center" wrapText="1"/>
    </xf>
    <xf numFmtId="49" fontId="12" fillId="18" borderId="38" applyNumberFormat="1" applyFont="1" applyFill="1" applyBorder="1" applyAlignment="1" applyProtection="0">
      <alignment horizontal="left" vertical="center" wrapText="1"/>
    </xf>
    <xf numFmtId="0" fontId="0" fillId="2" borderId="39" applyNumberFormat="0" applyFont="1" applyFill="1" applyBorder="1" applyAlignment="1" applyProtection="0">
      <alignment vertical="top" wrapText="1"/>
    </xf>
    <xf numFmtId="0" fontId="12" fillId="18" borderId="40" applyNumberFormat="1" applyFont="1" applyFill="1" applyBorder="1" applyAlignment="1" applyProtection="0">
      <alignment horizontal="right" vertical="bottom"/>
    </xf>
    <xf numFmtId="0" fontId="12" fillId="18" borderId="40" applyNumberFormat="1" applyFont="1" applyFill="1" applyBorder="1" applyAlignment="1" applyProtection="0">
      <alignment horizontal="right" vertical="center" wrapText="1"/>
    </xf>
    <xf numFmtId="59" fontId="12" fillId="18" borderId="40" applyNumberFormat="1" applyFont="1" applyFill="1" applyBorder="1" applyAlignment="1" applyProtection="0">
      <alignment vertical="center" wrapText="1"/>
    </xf>
    <xf numFmtId="49" fontId="18" fillId="14" borderId="48" applyNumberFormat="1" applyFont="1" applyFill="1" applyBorder="1" applyAlignment="1" applyProtection="0">
      <alignment horizontal="center" vertical="center" wrapText="1"/>
    </xf>
    <xf numFmtId="0" fontId="0" fillId="15" borderId="48" applyNumberFormat="0" applyFont="1" applyFill="1" applyBorder="1" applyAlignment="1" applyProtection="0">
      <alignment vertical="top" wrapText="1"/>
    </xf>
    <xf numFmtId="49" fontId="17" fillId="14" borderId="47" applyNumberFormat="1" applyFont="1" applyFill="1" applyBorder="1" applyAlignment="1" applyProtection="0">
      <alignment horizontal="center" vertical="center" wrapText="1"/>
    </xf>
    <xf numFmtId="0" fontId="0" fillId="15" borderId="20" applyNumberFormat="0" applyFont="1" applyFill="1" applyBorder="1" applyAlignment="1" applyProtection="0">
      <alignment vertical="top" wrapText="1"/>
    </xf>
    <xf numFmtId="3" fontId="12" fillId="15" borderId="21" applyNumberFormat="1" applyFont="1" applyFill="1" applyBorder="1" applyAlignment="1" applyProtection="0">
      <alignment vertical="center" wrapText="1"/>
    </xf>
    <xf numFmtId="2" fontId="12" fillId="15" borderId="21" applyNumberFormat="1" applyFont="1" applyFill="1" applyBorder="1" applyAlignment="1" applyProtection="0">
      <alignment vertical="center" wrapText="1"/>
    </xf>
    <xf numFmtId="59" fontId="12" fillId="15" borderId="26" applyNumberFormat="1" applyFont="1" applyFill="1" applyBorder="1" applyAlignment="1" applyProtection="0">
      <alignment vertical="center" wrapText="1"/>
    </xf>
    <xf numFmtId="0" fontId="0" fillId="2" borderId="50" applyNumberFormat="0" applyFont="1" applyFill="1" applyBorder="1" applyAlignment="1" applyProtection="0">
      <alignment vertical="top" wrapText="1"/>
    </xf>
    <xf numFmtId="49" fontId="17" fillId="14" borderId="43" applyNumberFormat="1" applyFont="1" applyFill="1" applyBorder="1" applyAlignment="1" applyProtection="0">
      <alignment horizontal="center" vertical="center" wrapText="1"/>
    </xf>
    <xf numFmtId="49" fontId="19" fillId="14" borderId="38" applyNumberFormat="1" applyFont="1" applyFill="1" applyBorder="1" applyAlignment="1" applyProtection="0">
      <alignment horizontal="left" vertical="center" wrapText="1"/>
    </xf>
    <xf numFmtId="3" fontId="12" fillId="15" borderId="51" applyNumberFormat="1" applyFont="1" applyFill="1" applyBorder="1" applyAlignment="1" applyProtection="0">
      <alignment vertical="center" wrapText="1"/>
    </xf>
    <xf numFmtId="3" fontId="12" fillId="15" borderId="52" applyNumberFormat="1" applyFont="1" applyFill="1" applyBorder="1" applyAlignment="1" applyProtection="0">
      <alignment vertical="center" wrapText="1"/>
    </xf>
    <xf numFmtId="3" fontId="12" fillId="15" borderId="53" applyNumberFormat="1" applyFont="1" applyFill="1" applyBorder="1" applyAlignment="1" applyProtection="0">
      <alignment vertical="center" wrapText="1"/>
    </xf>
    <xf numFmtId="3" fontId="12" fillId="15" borderId="54" applyNumberFormat="1" applyFont="1" applyFill="1" applyBorder="1" applyAlignment="1" applyProtection="0">
      <alignment vertical="center" wrapText="1"/>
    </xf>
    <xf numFmtId="49" fontId="11" fillId="19" borderId="11" applyNumberFormat="1" applyFont="1" applyFill="1" applyBorder="1" applyAlignment="1" applyProtection="0">
      <alignment horizontal="center" vertical="center" wrapText="1"/>
    </xf>
    <xf numFmtId="0" fontId="0" fillId="15" borderId="55" applyNumberFormat="0" applyFont="1" applyFill="1" applyBorder="1" applyAlignment="1" applyProtection="0">
      <alignment vertical="top" wrapText="1"/>
    </xf>
    <xf numFmtId="49" fontId="11" fillId="19" borderId="55" applyNumberFormat="1" applyFont="1" applyFill="1" applyBorder="1" applyAlignment="1" applyProtection="0">
      <alignment horizontal="center" vertical="center" wrapText="1"/>
    </xf>
    <xf numFmtId="4" fontId="14" fillId="19" borderId="12" applyNumberFormat="1" applyFont="1" applyFill="1" applyBorder="1" applyAlignment="1" applyProtection="0">
      <alignment horizontal="center" vertical="center" wrapText="1"/>
    </xf>
    <xf numFmtId="1" fontId="14" fillId="19" borderId="10" applyNumberFormat="1" applyFont="1" applyFill="1" applyBorder="1" applyAlignment="1" applyProtection="0">
      <alignment horizontal="right" vertical="center" wrapText="1"/>
    </xf>
    <xf numFmtId="59" fontId="14" fillId="19" borderId="13" applyNumberFormat="1" applyFont="1" applyFill="1" applyBorder="1" applyAlignment="1" applyProtection="0">
      <alignment horizontal="right" vertical="center" wrapText="1"/>
    </xf>
    <xf numFmtId="3" fontId="20" fillId="3" borderId="4" applyNumberFormat="1" applyFont="1" applyFill="1" applyBorder="1" applyAlignment="1" applyProtection="0">
      <alignment horizontal="center" vertical="center" wrapText="1"/>
    </xf>
    <xf numFmtId="3" fontId="20" fillId="2" borderId="5" applyNumberFormat="1" applyFont="1" applyFill="1" applyBorder="1" applyAlignment="1" applyProtection="0">
      <alignment horizontal="center" vertical="center" wrapText="1"/>
    </xf>
    <xf numFmtId="3" fontId="6" fillId="4" borderId="5" applyNumberFormat="1" applyFont="1" applyFill="1" applyBorder="1" applyAlignment="1" applyProtection="0">
      <alignment horizontal="center" vertical="center" wrapText="1"/>
    </xf>
    <xf numFmtId="3" fontId="6" fillId="5" borderId="5" applyNumberFormat="1" applyFont="1" applyFill="1" applyBorder="1" applyAlignment="1" applyProtection="0">
      <alignment horizontal="center" vertical="center" wrapText="1"/>
    </xf>
    <xf numFmtId="3" fontId="6" fillId="6" borderId="5" applyNumberFormat="1" applyFont="1" applyFill="1" applyBorder="1" applyAlignment="1" applyProtection="0">
      <alignment horizontal="center" vertical="center" wrapText="1"/>
    </xf>
    <xf numFmtId="3" fontId="6" fillId="7" borderId="5" applyNumberFormat="1" applyFont="1" applyFill="1" applyBorder="1" applyAlignment="1" applyProtection="0">
      <alignment horizontal="center" vertical="center" wrapText="1"/>
    </xf>
    <xf numFmtId="3" fontId="20" fillId="8" borderId="5" applyNumberFormat="1" applyFont="1" applyFill="1" applyBorder="1" applyAlignment="1" applyProtection="0">
      <alignment horizontal="center" vertical="center" wrapText="1"/>
    </xf>
    <xf numFmtId="3" fontId="6" fillId="9" borderId="5" applyNumberFormat="1" applyFont="1" applyFill="1" applyBorder="1" applyAlignment="1" applyProtection="0">
      <alignment horizontal="center" vertical="center" wrapText="1"/>
    </xf>
    <xf numFmtId="3" fontId="20" fillId="10" borderId="5" applyNumberFormat="1" applyFont="1" applyFill="1" applyBorder="1" applyAlignment="1" applyProtection="0">
      <alignment horizontal="center" vertical="center" wrapText="1"/>
    </xf>
    <xf numFmtId="3" fontId="6" fillId="11" borderId="6" applyNumberFormat="1" applyFont="1" applyFill="1" applyBorder="1" applyAlignment="1" applyProtection="0">
      <alignment horizontal="center" vertical="center" wrapText="1"/>
    </xf>
    <xf numFmtId="3" fontId="6" fillId="12" borderId="4" applyNumberFormat="1" applyFont="1" applyFill="1" applyBorder="1" applyAlignment="1" applyProtection="0">
      <alignment horizontal="center" vertical="center" wrapText="1"/>
    </xf>
    <xf numFmtId="3" fontId="20" fillId="13" borderId="5" applyNumberFormat="1" applyFont="1" applyFill="1" applyBorder="1" applyAlignment="1" applyProtection="0">
      <alignment horizontal="center" vertical="center" wrapText="1"/>
    </xf>
    <xf numFmtId="3" fontId="20" fillId="3" borderId="5" applyNumberFormat="1" applyFont="1" applyFill="1" applyBorder="1" applyAlignment="1" applyProtection="0">
      <alignment horizontal="center" vertical="center" wrapText="1"/>
    </xf>
    <xf numFmtId="3" fontId="20" fillId="4" borderId="6" applyNumberFormat="1" applyFont="1" applyFill="1" applyBorder="1" applyAlignment="1" applyProtection="0">
      <alignment horizontal="center" vertical="center" wrapText="1"/>
    </xf>
    <xf numFmtId="3" fontId="11" fillId="20" borderId="56" applyNumberFormat="1" applyFont="1" applyFill="1" applyBorder="1" applyAlignment="1" applyProtection="0">
      <alignment horizontal="right" vertical="center" wrapText="1"/>
    </xf>
    <xf numFmtId="3" fontId="11" fillId="20" borderId="10" applyNumberFormat="1" applyFont="1" applyFill="1" applyBorder="1" applyAlignment="1" applyProtection="0">
      <alignment horizontal="right" vertical="center" wrapText="1"/>
    </xf>
    <xf numFmtId="4" fontId="11" fillId="21" borderId="10" applyNumberFormat="1" applyFont="1" applyFill="1" applyBorder="1" applyAlignment="1" applyProtection="0">
      <alignment horizontal="right" vertical="center" wrapText="1"/>
    </xf>
    <xf numFmtId="59" fontId="11" fillId="19" borderId="10" applyNumberFormat="1" applyFont="1" applyFill="1" applyBorder="1" applyAlignment="1" applyProtection="0">
      <alignment horizontal="right" vertical="center" wrapText="1"/>
    </xf>
    <xf numFmtId="0" fontId="20" fillId="2" borderId="57" applyNumberFormat="0" applyFont="1" applyFill="1" applyBorder="1" applyAlignment="1" applyProtection="0">
      <alignment vertical="center" wrapText="1"/>
    </xf>
    <xf numFmtId="0" fontId="20" fillId="2" borderId="55" applyNumberFormat="0" applyFont="1" applyFill="1" applyBorder="1" applyAlignment="1" applyProtection="0">
      <alignment vertical="center" wrapText="1"/>
    </xf>
    <xf numFmtId="0" fontId="12" fillId="2" borderId="55" applyNumberFormat="0" applyFont="1" applyFill="1" applyBorder="1" applyAlignment="1" applyProtection="0">
      <alignment vertical="center" wrapText="1"/>
    </xf>
    <xf numFmtId="60" fontId="20" fillId="2" borderId="55" applyNumberFormat="1" applyFont="1" applyFill="1" applyBorder="1" applyAlignment="1" applyProtection="0">
      <alignment vertical="center" wrapText="1"/>
    </xf>
    <xf numFmtId="61" fontId="20" fillId="2" borderId="55" applyNumberFormat="1" applyFont="1" applyFill="1" applyBorder="1" applyAlignment="1" applyProtection="0">
      <alignment vertical="center" wrapText="1"/>
    </xf>
    <xf numFmtId="0" fontId="20" fillId="2" borderId="58" applyNumberFormat="0" applyFont="1" applyFill="1" applyBorder="1" applyAlignment="1" applyProtection="0">
      <alignment vertical="center" wrapText="1"/>
    </xf>
    <xf numFmtId="0" fontId="20" fillId="2" borderId="59" applyNumberFormat="0" applyFont="1" applyFill="1" applyBorder="1" applyAlignment="1" applyProtection="0">
      <alignment vertical="center" wrapText="1"/>
    </xf>
    <xf numFmtId="0" fontId="20" fillId="2" borderId="60" applyNumberFormat="0" applyFont="1" applyFill="1" applyBorder="1" applyAlignment="1" applyProtection="0">
      <alignment vertical="center" wrapText="1"/>
    </xf>
    <xf numFmtId="49" fontId="20" fillId="18" borderId="11" applyNumberFormat="1" applyFont="1" applyFill="1" applyBorder="1" applyAlignment="1" applyProtection="0">
      <alignment horizontal="center" vertical="center" wrapText="1"/>
    </xf>
    <xf numFmtId="1" fontId="11" fillId="18" borderId="12" applyNumberFormat="1" applyFont="1" applyFill="1" applyBorder="1" applyAlignment="1" applyProtection="0">
      <alignment horizontal="center" vertical="center" wrapText="1"/>
    </xf>
    <xf numFmtId="49" fontId="20" fillId="21" borderId="11" applyNumberFormat="1" applyFont="1" applyFill="1" applyBorder="1" applyAlignment="1" applyProtection="0">
      <alignment horizontal="center" vertical="center" wrapText="1"/>
    </xf>
    <xf numFmtId="2" fontId="11" fillId="21" borderId="12" applyNumberFormat="1" applyFont="1" applyFill="1" applyBorder="1" applyAlignment="1" applyProtection="0">
      <alignment horizontal="center" vertical="center" wrapText="1"/>
    </xf>
    <xf numFmtId="59" fontId="20" fillId="2" borderId="61" applyNumberFormat="1" applyFont="1" applyFill="1" applyBorder="1" applyAlignment="1" applyProtection="0">
      <alignment vertical="center" wrapText="1"/>
    </xf>
    <xf numFmtId="0" fontId="20" fillId="22" borderId="62" applyNumberFormat="0" applyFont="1" applyFill="1" applyBorder="1" applyAlignment="1" applyProtection="0">
      <alignment horizontal="center" vertical="center" wrapText="1"/>
    </xf>
    <xf numFmtId="0" fontId="20" fillId="22" borderId="63" applyNumberFormat="0" applyFont="1" applyFill="1" applyBorder="1" applyAlignment="1" applyProtection="0">
      <alignment horizontal="center" vertical="center" wrapText="1"/>
    </xf>
    <xf numFmtId="49" fontId="20" fillId="22" borderId="63" applyNumberFormat="1" applyFont="1" applyFill="1" applyBorder="1" applyAlignment="1" applyProtection="0">
      <alignment horizontal="center" vertical="center" wrapText="1"/>
    </xf>
    <xf numFmtId="0" fontId="0" fillId="15" borderId="63" applyNumberFormat="0" applyFont="1" applyFill="1" applyBorder="1" applyAlignment="1" applyProtection="0">
      <alignment vertical="top" wrapText="1"/>
    </xf>
    <xf numFmtId="0" fontId="0" fillId="15" borderId="64" applyNumberFormat="0" applyFont="1" applyFill="1" applyBorder="1" applyAlignment="1" applyProtection="0">
      <alignment vertical="top" wrapText="1"/>
    </xf>
    <xf numFmtId="49" fontId="20" fillId="22" borderId="65" applyNumberFormat="1" applyFont="1" applyFill="1" applyBorder="1" applyAlignment="1" applyProtection="0">
      <alignment horizontal="center" vertical="center"/>
    </xf>
    <xf numFmtId="0" fontId="0" fillId="15" borderId="66" applyNumberFormat="0" applyFont="1" applyFill="1" applyBorder="1" applyAlignment="1" applyProtection="0">
      <alignment vertical="top" wrapText="1"/>
    </xf>
    <xf numFmtId="0" fontId="20" fillId="15" borderId="67" applyNumberFormat="0" applyFont="1" applyFill="1" applyBorder="1" applyAlignment="1" applyProtection="0">
      <alignment horizontal="left" vertical="center"/>
    </xf>
    <xf numFmtId="0" fontId="0" fillId="15" borderId="68" applyNumberFormat="0" applyFont="1" applyFill="1" applyBorder="1" applyAlignment="1" applyProtection="0">
      <alignment vertical="top" wrapText="1"/>
    </xf>
    <xf numFmtId="0" fontId="20" fillId="15" borderId="68" applyNumberFormat="0" applyFont="1" applyFill="1" applyBorder="1" applyAlignment="1" applyProtection="0">
      <alignment horizontal="left" vertical="center"/>
    </xf>
    <xf numFmtId="0" fontId="20" fillId="15" borderId="68" applyNumberFormat="0" applyFont="1" applyFill="1" applyBorder="1" applyAlignment="1" applyProtection="0">
      <alignment horizontal="left" vertical="center" wrapText="1"/>
    </xf>
    <xf numFmtId="0" fontId="12" fillId="15" borderId="68" applyNumberFormat="0" applyFont="1" applyFill="1" applyBorder="1" applyAlignment="1" applyProtection="0">
      <alignment vertical="center" wrapText="1"/>
    </xf>
    <xf numFmtId="0" fontId="12" fillId="15" borderId="69" applyNumberFormat="0" applyFont="1" applyFill="1" applyBorder="1" applyAlignment="1" applyProtection="0">
      <alignment vertical="center" wrapText="1"/>
    </xf>
    <xf numFmtId="49" fontId="20" fillId="23" borderId="70" applyNumberFormat="1" applyFont="1" applyFill="1" applyBorder="1" applyAlignment="1" applyProtection="0">
      <alignment vertical="center"/>
    </xf>
    <xf numFmtId="0" fontId="0" fillId="15" borderId="71" applyNumberFormat="0" applyFont="1" applyFill="1" applyBorder="1" applyAlignment="1" applyProtection="0">
      <alignment vertical="top" wrapText="1"/>
    </xf>
    <xf numFmtId="59" fontId="20" fillId="23" borderId="71" applyNumberFormat="1" applyFont="1" applyFill="1" applyBorder="1" applyAlignment="1" applyProtection="0">
      <alignment horizontal="right" vertical="center"/>
    </xf>
    <xf numFmtId="0" fontId="0" fillId="15" borderId="72" applyNumberFormat="0" applyFont="1" applyFill="1" applyBorder="1" applyAlignment="1" applyProtection="0">
      <alignment vertical="top" wrapText="1"/>
    </xf>
    <xf numFmtId="49" fontId="21" fillId="19" borderId="73" applyNumberFormat="1" applyFont="1" applyFill="1" applyBorder="1" applyAlignment="1" applyProtection="0">
      <alignment horizontal="left" vertical="center" wrapText="1" readingOrder="1"/>
    </xf>
    <xf numFmtId="0" fontId="0" fillId="2" borderId="74" applyNumberFormat="0" applyFont="1" applyFill="1" applyBorder="1" applyAlignment="1" applyProtection="0">
      <alignment vertical="top" wrapText="1"/>
    </xf>
    <xf numFmtId="0" fontId="22" fillId="19" borderId="74" applyNumberFormat="0" applyFont="1" applyFill="1" applyBorder="1" applyAlignment="1" applyProtection="0">
      <alignment horizontal="left" vertical="center" wrapText="1" readingOrder="1"/>
    </xf>
    <xf numFmtId="0" fontId="0" fillId="2" borderId="75" applyNumberFormat="0" applyFont="1" applyFill="1" applyBorder="1" applyAlignment="1" applyProtection="0">
      <alignment vertical="top" wrapText="1"/>
    </xf>
    <xf numFmtId="0" fontId="20" fillId="19" borderId="76" applyNumberFormat="0" applyFont="1" applyFill="1" applyBorder="1" applyAlignment="1" applyProtection="0">
      <alignment horizontal="left" vertical="center"/>
    </xf>
    <xf numFmtId="0" fontId="0" fillId="2" borderId="77" applyNumberFormat="0" applyFont="1" applyFill="1" applyBorder="1" applyAlignment="1" applyProtection="0">
      <alignment vertical="top" wrapText="1"/>
    </xf>
    <xf numFmtId="0" fontId="20" fillId="2" borderId="67" applyNumberFormat="0" applyFont="1" applyFill="1" applyBorder="1" applyAlignment="1" applyProtection="0">
      <alignment horizontal="left" vertical="center"/>
    </xf>
    <xf numFmtId="0" fontId="13" fillId="2" borderId="68" applyNumberFormat="0" applyFont="1" applyFill="1" applyBorder="1" applyAlignment="1" applyProtection="0">
      <alignment vertical="center" wrapText="1"/>
    </xf>
    <xf numFmtId="0" fontId="20" fillId="2" borderId="68" applyNumberFormat="0" applyFont="1" applyFill="1" applyBorder="1" applyAlignment="1" applyProtection="0">
      <alignment horizontal="left" vertical="center"/>
    </xf>
    <xf numFmtId="0" fontId="0" fillId="2" borderId="68" applyNumberFormat="0" applyFont="1" applyFill="1" applyBorder="1" applyAlignment="1" applyProtection="0">
      <alignment vertical="top" wrapText="1"/>
    </xf>
    <xf numFmtId="0" fontId="12" fillId="2" borderId="68" applyNumberFormat="0" applyFont="1" applyFill="1" applyBorder="1" applyAlignment="1" applyProtection="0">
      <alignment vertical="center" wrapText="1"/>
    </xf>
    <xf numFmtId="0" fontId="12" fillId="2" borderId="69" applyNumberFormat="0" applyFont="1" applyFill="1" applyBorder="1" applyAlignment="1" applyProtection="0">
      <alignment vertical="center" wrapText="1"/>
    </xf>
    <xf numFmtId="49" fontId="20" fillId="24" borderId="78" applyNumberFormat="1" applyFont="1" applyFill="1" applyBorder="1" applyAlignment="1" applyProtection="0">
      <alignment vertical="center"/>
    </xf>
    <xf numFmtId="0" fontId="0" fillId="2" borderId="79" applyNumberFormat="0" applyFont="1" applyFill="1" applyBorder="1" applyAlignment="1" applyProtection="0">
      <alignment vertical="top" wrapText="1"/>
    </xf>
    <xf numFmtId="59" fontId="20" fillId="24" borderId="79" applyNumberFormat="1" applyFont="1" applyFill="1" applyBorder="1" applyAlignment="1" applyProtection="0">
      <alignment horizontal="right" vertical="center"/>
    </xf>
    <xf numFmtId="0" fontId="0" fillId="2" borderId="80" applyNumberFormat="0" applyFont="1" applyFill="1" applyBorder="1" applyAlignment="1" applyProtection="0">
      <alignment vertical="top" wrapText="1"/>
    </xf>
    <xf numFmtId="49" fontId="20" fillId="25" borderId="81" applyNumberFormat="1" applyFont="1" applyFill="1" applyBorder="1" applyAlignment="1" applyProtection="0">
      <alignment horizontal="left" vertical="center" wrapText="1"/>
    </xf>
    <xf numFmtId="0" fontId="0" fillId="15" borderId="82" applyNumberFormat="0" applyFont="1" applyFill="1" applyBorder="1" applyAlignment="1" applyProtection="0">
      <alignment vertical="top" wrapText="1"/>
    </xf>
    <xf numFmtId="0" fontId="11" fillId="25" borderId="82" applyNumberFormat="0" applyFont="1" applyFill="1" applyBorder="1" applyAlignment="1" applyProtection="0">
      <alignment horizontal="left" vertical="center" wrapText="1" readingOrder="1"/>
    </xf>
    <xf numFmtId="0" fontId="0" fillId="2" borderId="82" applyNumberFormat="0" applyFont="1" applyFill="1" applyBorder="1" applyAlignment="1" applyProtection="0">
      <alignment vertical="top" wrapText="1"/>
    </xf>
    <xf numFmtId="0" fontId="0" fillId="2" borderId="83" applyNumberFormat="0" applyFont="1" applyFill="1" applyBorder="1" applyAlignment="1" applyProtection="0">
      <alignment vertical="top" wrapText="1"/>
    </xf>
    <xf numFmtId="0" fontId="11" fillId="2" borderId="67" applyNumberFormat="0" applyFont="1" applyFill="1" applyBorder="1" applyAlignment="1" applyProtection="0">
      <alignment horizontal="left" vertical="center"/>
    </xf>
    <xf numFmtId="0" fontId="11" fillId="15" borderId="68" applyNumberFormat="0" applyFont="1" applyFill="1" applyBorder="1" applyAlignment="1" applyProtection="0">
      <alignment horizontal="left" vertical="center"/>
    </xf>
    <xf numFmtId="49" fontId="20" fillId="26" borderId="78" applyNumberFormat="1" applyFont="1" applyFill="1" applyBorder="1" applyAlignment="1" applyProtection="0">
      <alignment horizontal="left" vertical="center"/>
    </xf>
    <xf numFmtId="0" fontId="0" fillId="15" borderId="79" applyNumberFormat="0" applyFont="1" applyFill="1" applyBorder="1" applyAlignment="1" applyProtection="0">
      <alignment vertical="top" wrapText="1"/>
    </xf>
    <xf numFmtId="59" fontId="20" fillId="26" borderId="79" applyNumberFormat="1" applyFont="1" applyFill="1" applyBorder="1" applyAlignment="1" applyProtection="0">
      <alignment horizontal="right" vertical="center"/>
    </xf>
    <xf numFmtId="0" fontId="0" fillId="15" borderId="80" applyNumberFormat="0" applyFont="1" applyFill="1" applyBorder="1" applyAlignment="1" applyProtection="0">
      <alignment vertical="top" wrapText="1"/>
    </xf>
    <xf numFmtId="49" fontId="21" fillId="19" borderId="84" applyNumberFormat="1" applyFont="1" applyFill="1" applyBorder="1" applyAlignment="1" applyProtection="0">
      <alignment horizontal="left" vertical="center" wrapText="1" readingOrder="1"/>
    </xf>
    <xf numFmtId="0" fontId="0" fillId="2" borderId="85" applyNumberFormat="0" applyFont="1" applyFill="1" applyBorder="1" applyAlignment="1" applyProtection="0">
      <alignment vertical="top" wrapText="1"/>
    </xf>
    <xf numFmtId="0" fontId="21" fillId="19" borderId="85" applyNumberFormat="0" applyFont="1" applyFill="1" applyBorder="1" applyAlignment="1" applyProtection="0">
      <alignment horizontal="left" vertical="center" wrapText="1" readingOrder="1"/>
    </xf>
    <xf numFmtId="0" fontId="0" fillId="2" borderId="86" applyNumberFormat="0" applyFont="1" applyFill="1" applyBorder="1" applyAlignment="1" applyProtection="0">
      <alignment vertical="top" wrapText="1"/>
    </xf>
    <xf numFmtId="0" fontId="20" fillId="19" borderId="87" applyNumberFormat="0" applyFont="1" applyFill="1" applyBorder="1" applyAlignment="1" applyProtection="0">
      <alignment horizontal="left" vertical="center"/>
    </xf>
    <xf numFmtId="0" fontId="0" fillId="2" borderId="88" applyNumberFormat="0" applyFont="1" applyFill="1" applyBorder="1" applyAlignment="1" applyProtection="0">
      <alignment vertical="top" wrapText="1"/>
    </xf>
    <xf numFmtId="0" fontId="13" fillId="2" borderId="67" applyNumberFormat="0" applyFont="1" applyFill="1" applyBorder="1" applyAlignment="1" applyProtection="0">
      <alignment vertical="center" wrapText="1"/>
    </xf>
    <xf numFmtId="49" fontId="20" fillId="27" borderId="78" applyNumberFormat="1" applyFont="1" applyFill="1" applyBorder="1" applyAlignment="1" applyProtection="0">
      <alignment vertical="center"/>
    </xf>
    <xf numFmtId="9" fontId="20" fillId="27" borderId="80" applyNumberFormat="1" applyFont="1" applyFill="1" applyBorder="1" applyAlignment="1" applyProtection="0">
      <alignment horizontal="right" vertical="center"/>
    </xf>
    <xf numFmtId="49" fontId="21" fillId="19" borderId="89" applyNumberFormat="1" applyFont="1" applyFill="1" applyBorder="1" applyAlignment="1" applyProtection="0">
      <alignment horizontal="left" vertical="center" wrapText="1" readingOrder="1"/>
    </xf>
    <xf numFmtId="0" fontId="0" fillId="15" borderId="90" applyNumberFormat="0" applyFont="1" applyFill="1" applyBorder="1" applyAlignment="1" applyProtection="0">
      <alignment vertical="top" wrapText="1"/>
    </xf>
    <xf numFmtId="0" fontId="21" fillId="19" borderId="90" applyNumberFormat="0" applyFont="1" applyFill="1" applyBorder="1" applyAlignment="1" applyProtection="0">
      <alignment horizontal="left" vertical="center" wrapText="1" readingOrder="1"/>
    </xf>
    <xf numFmtId="0" fontId="0" fillId="15" borderId="91" applyNumberFormat="0" applyFont="1" applyFill="1" applyBorder="1" applyAlignment="1" applyProtection="0">
      <alignment vertical="top" wrapText="1"/>
    </xf>
    <xf numFmtId="0" fontId="20" fillId="19" borderId="92" applyNumberFormat="0" applyFont="1" applyFill="1" applyBorder="1" applyAlignment="1" applyProtection="0">
      <alignment horizontal="left" vertical="center"/>
    </xf>
    <xf numFmtId="0" fontId="0" fillId="15" borderId="93" applyNumberFormat="0" applyFont="1" applyFill="1" applyBorder="1" applyAlignment="1" applyProtection="0">
      <alignment vertical="top" wrapText="1"/>
    </xf>
    <xf numFmtId="0" fontId="13" fillId="15" borderId="67" applyNumberFormat="0" applyFont="1" applyFill="1" applyBorder="1" applyAlignment="1" applyProtection="0">
      <alignment vertical="center" wrapText="1"/>
    </xf>
    <xf numFmtId="0" fontId="13" fillId="15" borderId="68" applyNumberFormat="0" applyFont="1" applyFill="1" applyBorder="1" applyAlignment="1" applyProtection="0">
      <alignment vertical="center" wrapText="1"/>
    </xf>
    <xf numFmtId="0" fontId="13" fillId="15" borderId="15" applyNumberFormat="0" applyFont="1" applyFill="1" applyBorder="1" applyAlignment="1" applyProtection="0">
      <alignment vertical="center" wrapText="1"/>
    </xf>
    <xf numFmtId="0" fontId="12" fillId="15" borderId="15" applyNumberFormat="0" applyFont="1" applyFill="1" applyBorder="1" applyAlignment="1" applyProtection="0">
      <alignment vertical="center" wrapText="1"/>
    </xf>
    <xf numFmtId="0" fontId="0" fillId="2" borderId="90" applyNumberFormat="0" applyFont="1" applyFill="1" applyBorder="1" applyAlignment="1" applyProtection="0">
      <alignment vertical="top" wrapText="1"/>
    </xf>
    <xf numFmtId="0" fontId="0" fillId="2" borderId="91" applyNumberFormat="0" applyFont="1" applyFill="1" applyBorder="1" applyAlignment="1" applyProtection="0">
      <alignment vertical="top" wrapText="1"/>
    </xf>
    <xf numFmtId="0" fontId="0" fillId="2" borderId="93" applyNumberFormat="0" applyFont="1" applyFill="1" applyBorder="1" applyAlignment="1" applyProtection="0">
      <alignment vertical="top" wrapText="1"/>
    </xf>
    <xf numFmtId="0" fontId="12" fillId="2" borderId="67" applyNumberFormat="0" applyFont="1" applyFill="1" applyBorder="1" applyAlignment="1" applyProtection="0">
      <alignment vertical="center" wrapText="1"/>
    </xf>
    <xf numFmtId="49" fontId="20" fillId="4" borderId="11" applyNumberFormat="1" applyFont="1" applyFill="1" applyBorder="1" applyAlignment="1" applyProtection="0">
      <alignment horizontal="center" vertical="center"/>
    </xf>
    <xf numFmtId="0" fontId="0" fillId="2" borderId="12" applyNumberFormat="0" applyFont="1" applyFill="1" applyBorder="1" applyAlignment="1" applyProtection="0">
      <alignment vertical="top" wrapText="1"/>
    </xf>
    <xf numFmtId="0" fontId="20" fillId="4" borderId="11" applyNumberFormat="0" applyFont="1" applyFill="1" applyBorder="1" applyAlignment="1" applyProtection="0">
      <alignment horizontal="left" vertical="center" wrapText="1"/>
    </xf>
    <xf numFmtId="0" fontId="0" fillId="2" borderId="55" applyNumberFormat="0" applyFont="1" applyFill="1" applyBorder="1" applyAlignment="1" applyProtection="0">
      <alignment vertical="top" wrapText="1"/>
    </xf>
    <xf numFmtId="49" fontId="20" fillId="13" borderId="94" applyNumberFormat="1" applyFont="1" applyFill="1" applyBorder="1" applyAlignment="1" applyProtection="0">
      <alignment horizontal="center" vertical="bottom"/>
    </xf>
    <xf numFmtId="0" fontId="0" fillId="15" borderId="95" applyNumberFormat="0" applyFont="1" applyFill="1" applyBorder="1" applyAlignment="1" applyProtection="0">
      <alignment vertical="top" wrapText="1"/>
    </xf>
    <xf numFmtId="49" fontId="20" fillId="13" borderId="94" applyNumberFormat="1" applyFont="1" applyFill="1" applyBorder="1" applyAlignment="1" applyProtection="0">
      <alignment horizontal="center" vertical="center"/>
    </xf>
    <xf numFmtId="0" fontId="0" fillId="15" borderId="96" applyNumberFormat="0" applyFont="1" applyFill="1" applyBorder="1" applyAlignment="1" applyProtection="0">
      <alignment vertical="top" wrapText="1"/>
    </xf>
    <xf numFmtId="49" fontId="21" fillId="19" borderId="97" applyNumberFormat="1" applyFont="1" applyFill="1" applyBorder="1" applyAlignment="1" applyProtection="0">
      <alignment horizontal="left" vertical="center" wrapText="1"/>
    </xf>
    <xf numFmtId="0" fontId="0" fillId="2" borderId="98" applyNumberFormat="0" applyFont="1" applyFill="1" applyBorder="1" applyAlignment="1" applyProtection="0">
      <alignment vertical="top" wrapText="1"/>
    </xf>
    <xf numFmtId="0" fontId="21" fillId="19" borderId="98" applyNumberFormat="0" applyFont="1" applyFill="1" applyBorder="1" applyAlignment="1" applyProtection="0">
      <alignment horizontal="left" vertical="center" wrapText="1"/>
    </xf>
    <xf numFmtId="0" fontId="0" fillId="2" borderId="99" applyNumberFormat="0" applyFont="1" applyFill="1" applyBorder="1" applyAlignment="1" applyProtection="0">
      <alignment vertical="top" wrapText="1"/>
    </xf>
    <xf numFmtId="0" fontId="23" fillId="2" borderId="67" applyNumberFormat="0" applyFont="1" applyFill="1" applyBorder="1" applyAlignment="1" applyProtection="0">
      <alignment vertical="bottom"/>
    </xf>
    <xf numFmtId="0" fontId="23" fillId="2" borderId="69" applyNumberFormat="0" applyFont="1" applyFill="1" applyBorder="1" applyAlignment="1" applyProtection="0">
      <alignment vertical="bottom"/>
    </xf>
    <xf numFmtId="62" fontId="14" fillId="13" borderId="100" applyNumberFormat="1" applyFont="1" applyFill="1" applyBorder="1" applyAlignment="1" applyProtection="0">
      <alignment horizontal="center" vertical="center"/>
    </xf>
    <xf numFmtId="0" fontId="0" fillId="2" borderId="16" applyNumberFormat="0" applyFont="1" applyFill="1" applyBorder="1" applyAlignment="1" applyProtection="0">
      <alignment vertical="top" wrapText="1"/>
    </xf>
    <xf numFmtId="62" fontId="24" fillId="13" borderId="100" applyNumberFormat="1" applyFont="1" applyFill="1" applyBorder="1" applyAlignment="1" applyProtection="0">
      <alignment horizontal="center" vertical="center"/>
    </xf>
    <xf numFmtId="0" fontId="0" fillId="2" borderId="15" applyNumberFormat="0" applyFont="1" applyFill="1" applyBorder="1" applyAlignment="1" applyProtection="0">
      <alignment vertical="top" wrapText="1"/>
    </xf>
    <xf numFmtId="49" fontId="20" fillId="27" borderId="101" applyNumberFormat="1" applyFont="1" applyFill="1" applyBorder="1" applyAlignment="1" applyProtection="0">
      <alignment vertical="center"/>
    </xf>
    <xf numFmtId="0" fontId="0" fillId="2" borderId="102" applyNumberFormat="0" applyFont="1" applyFill="1" applyBorder="1" applyAlignment="1" applyProtection="0">
      <alignment vertical="top" wrapText="1"/>
    </xf>
    <xf numFmtId="0" fontId="20" fillId="27" borderId="102" applyNumberFormat="0" applyFont="1" applyFill="1" applyBorder="1" applyAlignment="1" applyProtection="0">
      <alignment vertical="center"/>
    </xf>
    <xf numFmtId="9" fontId="20" fillId="27" borderId="103" applyNumberFormat="1" applyFont="1" applyFill="1" applyBorder="1" applyAlignment="1" applyProtection="0">
      <alignment horizontal="right" vertical="center"/>
    </xf>
    <xf numFmtId="49" fontId="21" fillId="19" borderId="104" applyNumberFormat="1" applyFont="1" applyFill="1" applyBorder="1" applyAlignment="1" applyProtection="0">
      <alignment horizontal="left" vertical="center" wrapText="1" readingOrder="1"/>
    </xf>
    <xf numFmtId="0" fontId="0" fillId="15" borderId="105" applyNumberFormat="0" applyFont="1" applyFill="1" applyBorder="1" applyAlignment="1" applyProtection="0">
      <alignment vertical="top" wrapText="1"/>
    </xf>
    <xf numFmtId="0" fontId="21" fillId="19" borderId="105" applyNumberFormat="0" applyFont="1" applyFill="1" applyBorder="1" applyAlignment="1" applyProtection="0">
      <alignment horizontal="left" vertical="center" wrapText="1" readingOrder="1"/>
    </xf>
    <xf numFmtId="0" fontId="20" fillId="19" borderId="106" applyNumberFormat="0" applyFont="1" applyFill="1" applyBorder="1" applyAlignment="1" applyProtection="0">
      <alignment horizontal="left" vertical="center"/>
    </xf>
    <xf numFmtId="0" fontId="0" fillId="15" borderId="98" applyNumberFormat="0" applyFont="1" applyFill="1" applyBorder="1" applyAlignment="1" applyProtection="0">
      <alignment vertical="top" wrapText="1"/>
    </xf>
    <xf numFmtId="0" fontId="0" fillId="15" borderId="107" applyNumberFormat="0" applyFont="1" applyFill="1" applyBorder="1" applyAlignment="1" applyProtection="0">
      <alignment vertical="top" wrapText="1"/>
    </xf>
    <xf numFmtId="0" fontId="23" fillId="2" borderId="68" applyNumberFormat="0" applyFont="1" applyFill="1" applyBorder="1" applyAlignment="1" applyProtection="0">
      <alignment vertical="bottom"/>
    </xf>
    <xf numFmtId="0" fontId="23" fillId="2" borderId="96" applyNumberFormat="0" applyFont="1" applyFill="1" applyBorder="1" applyAlignment="1" applyProtection="0">
      <alignment vertical="bottom"/>
    </xf>
    <xf numFmtId="0" fontId="12" fillId="2" borderId="96" applyNumberFormat="0" applyFont="1" applyFill="1" applyBorder="1" applyAlignment="1" applyProtection="0">
      <alignment vertical="center" wrapText="1"/>
    </xf>
    <xf numFmtId="0" fontId="0" fillId="15" borderId="108" applyNumberFormat="0" applyFont="1" applyFill="1" applyBorder="1" applyAlignment="1" applyProtection="0">
      <alignment vertical="top" wrapText="1"/>
    </xf>
    <xf numFmtId="0" fontId="0" fillId="15" borderId="109" applyNumberFormat="0" applyFont="1" applyFill="1" applyBorder="1" applyAlignment="1" applyProtection="0">
      <alignment vertical="top" wrapText="1"/>
    </xf>
    <xf numFmtId="0" fontId="20" fillId="27" borderId="109" applyNumberFormat="0" applyFont="1" applyFill="1" applyBorder="1" applyAlignment="1" applyProtection="0">
      <alignment vertical="center"/>
    </xf>
    <xf numFmtId="0" fontId="0" fillId="15" borderId="110" applyNumberFormat="0" applyFont="1" applyFill="1" applyBorder="1" applyAlignment="1" applyProtection="0">
      <alignment vertical="top" wrapText="1"/>
    </xf>
    <xf numFmtId="49" fontId="21" fillId="19" borderId="104" applyNumberFormat="1" applyFont="1" applyFill="1" applyBorder="1" applyAlignment="1" applyProtection="0">
      <alignment horizontal="justify" vertical="center" wrapText="1" readingOrder="1"/>
    </xf>
    <xf numFmtId="0" fontId="0" fillId="2" borderId="105" applyNumberFormat="0" applyFont="1" applyFill="1" applyBorder="1" applyAlignment="1" applyProtection="0">
      <alignment vertical="top" wrapText="1"/>
    </xf>
    <xf numFmtId="0" fontId="21" fillId="19" borderId="105" applyNumberFormat="0" applyFont="1" applyFill="1" applyBorder="1" applyAlignment="1" applyProtection="0">
      <alignment horizontal="justify" vertical="center" wrapText="1" readingOrder="1"/>
    </xf>
    <xf numFmtId="0" fontId="20" fillId="19" borderId="29" applyNumberFormat="0" applyFont="1" applyFill="1" applyBorder="1" applyAlignment="1" applyProtection="0">
      <alignment horizontal="left" vertical="center"/>
    </xf>
    <xf numFmtId="0" fontId="0" fillId="2" borderId="111" applyNumberFormat="0" applyFont="1" applyFill="1" applyBorder="1" applyAlignment="1" applyProtection="0">
      <alignment vertical="top" wrapText="1"/>
    </xf>
    <xf numFmtId="49" fontId="25" fillId="2" borderId="67" applyNumberFormat="1" applyFont="1" applyFill="1" applyBorder="1" applyAlignment="1" applyProtection="0">
      <alignment horizontal="center" vertical="bottom"/>
    </xf>
    <xf numFmtId="0" fontId="0" fillId="2" borderId="69" applyNumberFormat="0" applyFont="1" applyFill="1" applyBorder="1" applyAlignment="1" applyProtection="0">
      <alignment vertical="top" wrapText="1"/>
    </xf>
    <xf numFmtId="49" fontId="20" fillId="28" borderId="78" applyNumberFormat="1" applyFont="1" applyFill="1" applyBorder="1" applyAlignment="1" applyProtection="0">
      <alignment vertical="center"/>
    </xf>
    <xf numFmtId="61" fontId="20" fillId="28" borderId="79" applyNumberFormat="1" applyFont="1" applyFill="1" applyBorder="1" applyAlignment="1" applyProtection="0">
      <alignment horizontal="right" vertical="center"/>
    </xf>
    <xf numFmtId="49" fontId="21" fillId="19" borderId="112" applyNumberFormat="1" applyFont="1" applyFill="1" applyBorder="1" applyAlignment="1" applyProtection="0">
      <alignment horizontal="left" vertical="center" wrapText="1"/>
    </xf>
    <xf numFmtId="0" fontId="0" fillId="15" borderId="113" applyNumberFormat="0" applyFont="1" applyFill="1" applyBorder="1" applyAlignment="1" applyProtection="0">
      <alignment vertical="top" wrapText="1"/>
    </xf>
    <xf numFmtId="0" fontId="21" fillId="19" borderId="113" applyNumberFormat="0" applyFont="1" applyFill="1" applyBorder="1" applyAlignment="1" applyProtection="0">
      <alignment horizontal="left" vertical="center" wrapText="1"/>
    </xf>
    <xf numFmtId="0" fontId="20" fillId="19" borderId="38" applyNumberFormat="0" applyFont="1" applyFill="1" applyBorder="1" applyAlignment="1" applyProtection="0">
      <alignment horizontal="left" vertical="center"/>
    </xf>
    <xf numFmtId="0" fontId="0" fillId="15" borderId="114" applyNumberFormat="0" applyFont="1" applyFill="1" applyBorder="1" applyAlignment="1" applyProtection="0">
      <alignment vertical="top" wrapText="1"/>
    </xf>
    <xf numFmtId="0" fontId="0" fillId="15" borderId="67" applyNumberFormat="0" applyFont="1" applyFill="1" applyBorder="1" applyAlignment="1" applyProtection="0">
      <alignment vertical="top" wrapText="1"/>
    </xf>
    <xf numFmtId="0" fontId="0" fillId="15" borderId="69" applyNumberFormat="0" applyFont="1" applyFill="1" applyBorder="1" applyAlignment="1" applyProtection="0">
      <alignment vertical="top" wrapText="1"/>
    </xf>
    <xf numFmtId="49" fontId="20" fillId="13" borderId="115" applyNumberFormat="1" applyFont="1" applyFill="1" applyBorder="1" applyAlignment="1" applyProtection="0">
      <alignment vertical="center"/>
    </xf>
    <xf numFmtId="0" fontId="0" fillId="15" borderId="116" applyNumberFormat="0" applyFont="1" applyFill="1" applyBorder="1" applyAlignment="1" applyProtection="0">
      <alignment vertical="top" wrapText="1"/>
    </xf>
    <xf numFmtId="59" fontId="20" fillId="13" borderId="116" applyNumberFormat="1" applyFont="1" applyFill="1" applyBorder="1" applyAlignment="1" applyProtection="0">
      <alignment horizontal="right" vertical="center"/>
    </xf>
    <xf numFmtId="0" fontId="0" fillId="15" borderId="117" applyNumberFormat="0" applyFont="1" applyFill="1" applyBorder="1" applyAlignment="1" applyProtection="0">
      <alignment vertical="top" wrapText="1"/>
    </xf>
    <xf numFmtId="0" fontId="20" fillId="2" borderId="118" applyNumberFormat="0" applyFont="1" applyFill="1" applyBorder="1" applyAlignment="1" applyProtection="0">
      <alignment horizontal="center" vertical="center" wrapText="1"/>
    </xf>
    <xf numFmtId="0" fontId="20" fillId="2" borderId="119" applyNumberFormat="0" applyFont="1" applyFill="1" applyBorder="1" applyAlignment="1" applyProtection="0">
      <alignment horizontal="center" vertical="center" wrapText="1"/>
    </xf>
    <xf numFmtId="0" fontId="13" fillId="2" borderId="119" applyNumberFormat="0" applyFont="1" applyFill="1" applyBorder="1" applyAlignment="1" applyProtection="0">
      <alignment vertical="top" wrapText="1"/>
    </xf>
    <xf numFmtId="0" fontId="0" fillId="2" borderId="119" applyNumberFormat="0" applyFont="1" applyFill="1" applyBorder="1" applyAlignment="1" applyProtection="0">
      <alignment vertical="top" wrapText="1"/>
    </xf>
    <xf numFmtId="0" fontId="0" fillId="2" borderId="120" applyNumberFormat="0" applyFont="1" applyFill="1" applyBorder="1" applyAlignment="1" applyProtection="0">
      <alignment vertical="top" wrapText="1"/>
    </xf>
    <xf numFmtId="0" fontId="0" fillId="2" borderId="121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496291"/>
      <rgbColor rgb="ffffffff"/>
      <rgbColor rgb="ffffff00"/>
      <rgbColor rgb="ffff9300"/>
      <rgbColor rgb="ffff0000"/>
      <rgbColor rgb="ff9437ff"/>
      <rgbColor rgb="ff92cf69"/>
      <rgbColor rgb="ff75d5ff"/>
      <rgbColor rgb="ff0432ff"/>
      <rgbColor rgb="ff919191"/>
      <rgbColor rgb="ffff2f92"/>
      <rgbColor rgb="ff00f900"/>
      <rgbColor rgb="ffaaaaaa"/>
      <rgbColor rgb="ffff40fe"/>
      <rgbColor rgb="ffd6d6d6"/>
      <rgbColor rgb="ffb6cadc"/>
      <rgbColor rgb="fff1f5f6"/>
      <rgbColor rgb="ffd3e2fe"/>
      <rgbColor rgb="ffeaeaea"/>
      <rgbColor rgb="ff3f3f3f"/>
      <rgbColor rgb="ffffe061"/>
      <rgbColor rgb="fffef1d4"/>
      <rgbColor rgb="ffffdf61"/>
      <rgbColor rgb="fffebf71"/>
      <rgbColor rgb="fffee4a8"/>
      <rgbColor rgb="ffa1b0ea"/>
      <rgbColor rgb="ffdfedd3"/>
      <rgbColor rgb="ff935100"/>
      <rgbColor rgb="ffff2600"/>
      <rgbColor rgb="ffcce8b4"/>
      <rgbColor rgb="ffffdad7"/>
      <rgbColor rgb="ffb0dd8b"/>
      <rgbColor rgb="ff98b8e9"/>
      <rgbColor rgb="ffffe2d6"/>
      <rgbColor rgb="ffce222b"/>
      <rgbColor rgb="ffffc4aa"/>
      <rgbColor rgb="ff40404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113027</xdr:colOff>
      <xdr:row>2</xdr:row>
      <xdr:rowOff>202139</xdr:rowOff>
    </xdr:from>
    <xdr:to>
      <xdr:col>2</xdr:col>
      <xdr:colOff>90167</xdr:colOff>
      <xdr:row>85</xdr:row>
      <xdr:rowOff>245395</xdr:rowOff>
    </xdr:to>
    <xdr:sp>
      <xdr:nvSpPr>
        <xdr:cNvPr id="3" name="Shape 3"/>
        <xdr:cNvSpPr txBox="1"/>
      </xdr:nvSpPr>
      <xdr:spPr>
        <a:xfrm rot="16200000">
          <a:off x="-10163851" y="11945232"/>
          <a:ext cx="21546897" cy="99314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50800" tIns="50800" rIns="50800" bIns="50800" numCol="1" anchor="ctr">
          <a:spAutoFit/>
        </a:bodyPr>
        <a:lstStyle/>
        <a:p>
          <a:pPr marL="0" marR="0" indent="0" algn="ctr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5000" u="none">
              <a:solidFill>
                <a:srgbClr val="000000"/>
              </a:solidFill>
              <a:uFillTx/>
              <a:latin typeface="Eurostile"/>
              <a:ea typeface="Eurostile"/>
              <a:cs typeface="Eurostile"/>
              <a:sym typeface="Eurostile"/>
            </a:defRPr>
          </a:pPr>
          <a:r>
            <a:rPr b="0" baseline="0" cap="none" i="0" spc="0" strike="noStrike" sz="5000" u="none">
              <a:solidFill>
                <a:srgbClr val="000000"/>
              </a:solidFill>
              <a:uFillTx/>
              <a:latin typeface="Eurostile"/>
              <a:ea typeface="Eurostile"/>
              <a:cs typeface="Eurostile"/>
              <a:sym typeface="Eurostile"/>
            </a:rPr>
            <a:t>BASIC</a:t>
          </a:r>
        </a:p>
      </xdr:txBody>
    </xdr:sp>
    <xdr:clientData/>
  </xdr:twoCellAnchor>
  <xdr:twoCellAnchor>
    <xdr:from>
      <xdr:col>0</xdr:col>
      <xdr:colOff>84453</xdr:colOff>
      <xdr:row>74</xdr:row>
      <xdr:rowOff>212253</xdr:rowOff>
    </xdr:from>
    <xdr:to>
      <xdr:col>2</xdr:col>
      <xdr:colOff>61593</xdr:colOff>
      <xdr:row>145</xdr:row>
      <xdr:rowOff>75733</xdr:rowOff>
    </xdr:to>
    <xdr:sp>
      <xdr:nvSpPr>
        <xdr:cNvPr id="4" name="Shape 4"/>
        <xdr:cNvSpPr txBox="1"/>
      </xdr:nvSpPr>
      <xdr:spPr>
        <a:xfrm rot="16200000">
          <a:off x="-8548057" y="28964738"/>
          <a:ext cx="18258161" cy="99314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50800" tIns="50800" rIns="50800" bIns="50800" numCol="1" anchor="ctr">
          <a:spAutoFit/>
        </a:bodyPr>
        <a:lstStyle/>
        <a:p>
          <a:pPr marL="0" marR="0" indent="0" algn="ctr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5000" u="none">
              <a:solidFill>
                <a:srgbClr val="404040"/>
              </a:solidFill>
              <a:uFillTx/>
              <a:latin typeface="Eurostile"/>
              <a:ea typeface="Eurostile"/>
              <a:cs typeface="Eurostile"/>
              <a:sym typeface="Eurostile"/>
            </a:defRPr>
          </a:pPr>
          <a:r>
            <a:rPr b="0" baseline="0" cap="none" i="0" spc="0" strike="noStrike" sz="5000" u="none">
              <a:solidFill>
                <a:srgbClr val="404040"/>
              </a:solidFill>
              <a:uFillTx/>
              <a:latin typeface="Eurostile"/>
              <a:ea typeface="Eurostile"/>
              <a:cs typeface="Eurostile"/>
              <a:sym typeface="Eurostile"/>
            </a:rPr>
            <a:t>R E A L</a:t>
          </a:r>
        </a:p>
      </xdr:txBody>
    </xdr:sp>
    <xdr:clientData/>
  </xdr:twoCellAnchor>
  <xdr:twoCellAnchor>
    <xdr:from>
      <xdr:col>0</xdr:col>
      <xdr:colOff>113028</xdr:colOff>
      <xdr:row>146</xdr:row>
      <xdr:rowOff>42596</xdr:rowOff>
    </xdr:from>
    <xdr:to>
      <xdr:col>2</xdr:col>
      <xdr:colOff>90168</xdr:colOff>
      <xdr:row>218</xdr:row>
      <xdr:rowOff>3278</xdr:rowOff>
    </xdr:to>
    <xdr:sp>
      <xdr:nvSpPr>
        <xdr:cNvPr id="5" name="Shape 5"/>
        <xdr:cNvSpPr txBox="1"/>
      </xdr:nvSpPr>
      <xdr:spPr>
        <a:xfrm rot="16200000">
          <a:off x="-8697623" y="47626982"/>
          <a:ext cx="18614443" cy="993141"/>
        </a:xfrm>
        <a:prstGeom prst="rect">
          <a:avLst/>
        </a:prstGeom>
        <a:noFill/>
        <a:ln w="12700" cap="flat">
          <a:noFill/>
          <a:miter lim="4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50800" tIns="50800" rIns="50800" bIns="50800" numCol="1" anchor="ctr">
          <a:spAutoFit/>
        </a:bodyPr>
        <a:lstStyle/>
        <a:p>
          <a:pPr marL="0" marR="0" indent="0" algn="ctr" defTabSz="4572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5000" u="none">
              <a:solidFill>
                <a:srgbClr val="000000"/>
              </a:solidFill>
              <a:uFillTx/>
              <a:latin typeface="Eurostile"/>
              <a:ea typeface="Eurostile"/>
              <a:cs typeface="Eurostile"/>
              <a:sym typeface="Eurostile"/>
            </a:defRPr>
          </a:pPr>
          <a:r>
            <a:rPr b="0" baseline="0" cap="none" i="0" spc="0" strike="noStrike" sz="5000" u="none">
              <a:solidFill>
                <a:srgbClr val="000000"/>
              </a:solidFill>
              <a:uFillTx/>
              <a:latin typeface="Eurostile"/>
              <a:ea typeface="Eurostile"/>
              <a:cs typeface="Eurostile"/>
              <a:sym typeface="Eurostile"/>
            </a:rPr>
            <a:t>A B S T R A C T</a:t>
          </a:r>
        </a:p>
      </xdr:txBody>
    </xdr:sp>
    <xdr:clientData/>
  </xdr:twoCellAnchor>
  <xdr:twoCellAnchor>
    <xdr:from>
      <xdr:col>0</xdr:col>
      <xdr:colOff>709295</xdr:colOff>
      <xdr:row>0</xdr:row>
      <xdr:rowOff>0</xdr:rowOff>
    </xdr:from>
    <xdr:to>
      <xdr:col>9</xdr:col>
      <xdr:colOff>461795</xdr:colOff>
      <xdr:row>2</xdr:row>
      <xdr:rowOff>228680</xdr:rowOff>
    </xdr:to>
    <xdr:pic>
      <xdr:nvPicPr>
        <xdr:cNvPr id="6" name="FaustRechts-small.jpg" descr="FaustRechts-small.jpg"/>
        <xdr:cNvPicPr>
          <a:picLocks noChangeAspect="1"/>
        </xdr:cNvPicPr>
      </xdr:nvPicPr>
      <xdr:blipFill>
        <a:blip r:embed="rId1">
          <a:extLst/>
        </a:blip>
        <a:srcRect l="0" t="15206" r="0" b="25505"/>
        <a:stretch>
          <a:fillRect/>
        </a:stretch>
      </xdr:blipFill>
      <xdr:spPr>
        <a:xfrm>
          <a:off x="709294" y="-545069"/>
          <a:ext cx="4210202" cy="1694897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info@blocsyndicate.com" TargetMode="Externa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Relationship Id="rId4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AC239"/>
  <sheetViews>
    <sheetView workbookViewId="0" showGridLines="0" defaultGridColor="1"/>
  </sheetViews>
  <sheetFormatPr defaultColWidth="12.5" defaultRowHeight="16" customHeight="1" outlineLevelRow="0" outlineLevelCol="0"/>
  <cols>
    <col min="1" max="1" width="11.8516" style="1" customWidth="1"/>
    <col min="2" max="4" width="1.5" style="1" customWidth="1"/>
    <col min="5" max="5" width="11.8516" style="1" customWidth="1"/>
    <col min="6" max="6" width="7.67188" style="1" customWidth="1"/>
    <col min="7" max="7" width="3.5" style="1" customWidth="1"/>
    <col min="8" max="8" width="11.3516" style="1" customWidth="1"/>
    <col min="9" max="9" width="7.85156" style="1" customWidth="1"/>
    <col min="10" max="10" width="14" style="1" customWidth="1"/>
    <col min="11" max="28" width="12.5" style="1" customWidth="1"/>
    <col min="29" max="29" width="15.5" style="1" customWidth="1"/>
    <col min="30" max="16384" width="12.5" style="1" customWidth="1"/>
  </cols>
  <sheetData>
    <row r="1" ht="96.95" customHeight="1">
      <c r="A1" s="2"/>
      <c r="B1" s="3"/>
      <c r="C1" s="3"/>
      <c r="D1" s="3"/>
      <c r="E1" s="3"/>
      <c r="F1" s="3"/>
      <c r="G1" s="3"/>
      <c r="H1" s="3"/>
      <c r="I1" s="3"/>
      <c r="J1" s="4"/>
      <c r="K1" t="s" s="5">
        <v>0</v>
      </c>
      <c r="L1" t="s" s="6">
        <v>1</v>
      </c>
      <c r="M1" t="s" s="7">
        <v>2</v>
      </c>
      <c r="N1" t="s" s="8">
        <v>3</v>
      </c>
      <c r="O1" t="s" s="9">
        <v>4</v>
      </c>
      <c r="P1" t="s" s="10">
        <v>5</v>
      </c>
      <c r="Q1" t="s" s="11">
        <v>6</v>
      </c>
      <c r="R1" t="s" s="12">
        <v>7</v>
      </c>
      <c r="S1" t="s" s="13">
        <v>8</v>
      </c>
      <c r="T1" t="s" s="14">
        <v>9</v>
      </c>
      <c r="U1" t="s" s="15">
        <v>10</v>
      </c>
      <c r="V1" t="s" s="16">
        <v>11</v>
      </c>
      <c r="W1" t="s" s="17">
        <v>12</v>
      </c>
      <c r="X1" t="s" s="18">
        <v>13</v>
      </c>
      <c r="Y1" t="s" s="19">
        <v>14</v>
      </c>
      <c r="Z1" t="s" s="20">
        <v>15</v>
      </c>
      <c r="AA1" t="s" s="21">
        <v>16</v>
      </c>
      <c r="AB1" t="s" s="20">
        <v>17</v>
      </c>
      <c r="AC1" t="s" s="22">
        <v>18</v>
      </c>
    </row>
    <row r="2" ht="18.5" customHeight="1">
      <c r="A2" s="23"/>
      <c r="B2" s="24"/>
      <c r="C2" s="24"/>
      <c r="D2" s="24"/>
      <c r="E2" t="s" s="25">
        <v>19</v>
      </c>
      <c r="F2" t="s" s="26">
        <v>20</v>
      </c>
      <c r="G2" s="27"/>
      <c r="H2" t="s" s="25">
        <v>21</v>
      </c>
      <c r="I2" t="s" s="25">
        <v>22</v>
      </c>
      <c r="J2" t="s" s="28">
        <v>23</v>
      </c>
      <c r="K2" s="29"/>
      <c r="L2" s="30"/>
      <c r="M2" s="30"/>
      <c r="N2" s="30"/>
      <c r="O2" s="30"/>
      <c r="P2" s="30"/>
      <c r="Q2" s="30"/>
      <c r="R2" s="30"/>
      <c r="S2" s="30"/>
      <c r="T2" s="31"/>
      <c r="U2" s="29"/>
      <c r="V2" s="30"/>
      <c r="W2" s="30"/>
      <c r="X2" s="31"/>
      <c r="Y2" s="32"/>
      <c r="Z2" s="33"/>
      <c r="AA2" s="33"/>
      <c r="AB2" s="33"/>
      <c r="AC2" s="34"/>
    </row>
    <row r="3" ht="20.4" customHeight="1">
      <c r="A3" s="35"/>
      <c r="B3" s="36"/>
      <c r="C3" s="36"/>
      <c r="D3" s="36"/>
      <c r="E3" t="s" s="37">
        <v>24</v>
      </c>
      <c r="F3" t="s" s="38">
        <v>25</v>
      </c>
      <c r="G3" s="39"/>
      <c r="H3" s="40">
        <v>800</v>
      </c>
      <c r="I3" s="41">
        <v>10</v>
      </c>
      <c r="J3" s="42">
        <v>48</v>
      </c>
      <c r="K3" s="43"/>
      <c r="L3" s="43"/>
      <c r="M3" s="43"/>
      <c r="N3" s="43"/>
      <c r="O3" s="43"/>
      <c r="P3" s="43"/>
      <c r="Q3" s="43"/>
      <c r="R3" s="43"/>
      <c r="S3" s="43"/>
      <c r="T3" s="44"/>
      <c r="U3" s="45"/>
      <c r="V3" s="46"/>
      <c r="W3" s="43"/>
      <c r="X3" s="43"/>
      <c r="Y3" s="47">
        <f>SUM(K3:T3)</f>
        <v>0</v>
      </c>
      <c r="Z3" s="47">
        <f>SUM(U3:X3)</f>
        <v>0</v>
      </c>
      <c r="AA3" s="48">
        <f>H3*Z3/1000</f>
        <v>0</v>
      </c>
      <c r="AB3" s="48">
        <f>H3*Y3/1000</f>
        <v>0</v>
      </c>
      <c r="AC3" s="49">
        <f>(Y3+Z3)*J3</f>
        <v>0</v>
      </c>
    </row>
    <row r="4" ht="20.4" customHeight="1">
      <c r="A4" s="50"/>
      <c r="B4" s="50"/>
      <c r="C4" s="50"/>
      <c r="D4" s="50"/>
      <c r="E4" s="51"/>
      <c r="F4" t="s" s="52">
        <v>26</v>
      </c>
      <c r="G4" s="53"/>
      <c r="H4" s="54">
        <v>830</v>
      </c>
      <c r="I4" s="55">
        <v>10</v>
      </c>
      <c r="J4" s="56">
        <v>49</v>
      </c>
      <c r="K4" s="57"/>
      <c r="L4" s="57"/>
      <c r="M4" s="57"/>
      <c r="N4" s="57"/>
      <c r="O4" s="57"/>
      <c r="P4" s="57"/>
      <c r="Q4" s="57"/>
      <c r="R4" s="57"/>
      <c r="S4" s="57"/>
      <c r="T4" s="58"/>
      <c r="U4" s="59"/>
      <c r="V4" s="60"/>
      <c r="W4" s="57"/>
      <c r="X4" s="57"/>
      <c r="Y4" s="61">
        <f>SUM(K4:T4)</f>
        <v>0</v>
      </c>
      <c r="Z4" s="61">
        <f>SUM(U4:X4)</f>
        <v>0</v>
      </c>
      <c r="AA4" s="62">
        <f>H4*Z4/1000</f>
        <v>0</v>
      </c>
      <c r="AB4" s="62">
        <f>H4*Y4/1000</f>
        <v>0</v>
      </c>
      <c r="AC4" s="63">
        <f>(Y4+Z4)*J4</f>
        <v>0</v>
      </c>
    </row>
    <row r="5" ht="20.4" customHeight="1">
      <c r="A5" s="64"/>
      <c r="B5" s="64"/>
      <c r="C5" s="64"/>
      <c r="D5" s="64"/>
      <c r="E5" s="65"/>
      <c r="F5" t="s" s="52">
        <v>27</v>
      </c>
      <c r="G5" s="66"/>
      <c r="H5" s="54">
        <v>496</v>
      </c>
      <c r="I5" s="55">
        <v>5</v>
      </c>
      <c r="J5" s="56">
        <v>30</v>
      </c>
      <c r="K5" s="67"/>
      <c r="L5" s="68"/>
      <c r="M5" s="68"/>
      <c r="N5" s="68"/>
      <c r="O5" s="68"/>
      <c r="P5" s="68"/>
      <c r="Q5" s="68"/>
      <c r="R5" s="68"/>
      <c r="S5" s="68"/>
      <c r="T5" s="69"/>
      <c r="U5" s="70"/>
      <c r="V5" s="71"/>
      <c r="W5" s="68"/>
      <c r="X5" s="68"/>
      <c r="Y5" s="68">
        <f>SUM(K5:T5)</f>
        <v>0</v>
      </c>
      <c r="Z5" s="68">
        <f>SUM(U5:X5)</f>
        <v>0</v>
      </c>
      <c r="AA5" s="72">
        <f>H5*Z5/1000</f>
        <v>0</v>
      </c>
      <c r="AB5" s="72">
        <f>H5*Y5/1000</f>
        <v>0</v>
      </c>
      <c r="AC5" s="73">
        <f>(Y5+Z5)*J5</f>
        <v>0</v>
      </c>
    </row>
    <row r="6" ht="20.4" customHeight="1">
      <c r="A6" s="50"/>
      <c r="B6" s="50"/>
      <c r="C6" s="50"/>
      <c r="D6" s="50"/>
      <c r="E6" s="51"/>
      <c r="F6" t="s" s="52">
        <v>28</v>
      </c>
      <c r="G6" s="53"/>
      <c r="H6" s="54">
        <v>511</v>
      </c>
      <c r="I6" s="55">
        <v>5</v>
      </c>
      <c r="J6" s="56">
        <v>30</v>
      </c>
      <c r="K6" s="74"/>
      <c r="L6" s="57"/>
      <c r="M6" s="57"/>
      <c r="N6" s="57"/>
      <c r="O6" s="57"/>
      <c r="P6" s="57"/>
      <c r="Q6" s="57"/>
      <c r="R6" s="57"/>
      <c r="S6" s="57"/>
      <c r="T6" s="58"/>
      <c r="U6" s="59"/>
      <c r="V6" s="60"/>
      <c r="W6" s="57"/>
      <c r="X6" s="57"/>
      <c r="Y6" s="61">
        <f>SUM(K6:T6)</f>
        <v>0</v>
      </c>
      <c r="Z6" s="61">
        <f>SUM(U6:X6)</f>
        <v>0</v>
      </c>
      <c r="AA6" s="62">
        <f>H6*Z6/1000</f>
        <v>0</v>
      </c>
      <c r="AB6" s="62">
        <f>H6*Y6/1000</f>
        <v>0</v>
      </c>
      <c r="AC6" s="63">
        <f>(Y6+Z6)*J6</f>
        <v>0</v>
      </c>
    </row>
    <row r="7" ht="20.4" customHeight="1">
      <c r="A7" s="64"/>
      <c r="B7" s="64"/>
      <c r="C7" s="64"/>
      <c r="D7" s="64"/>
      <c r="E7" s="65"/>
      <c r="F7" t="s" s="52">
        <v>29</v>
      </c>
      <c r="G7" s="66"/>
      <c r="H7" s="75">
        <v>780</v>
      </c>
      <c r="I7" s="55">
        <v>5</v>
      </c>
      <c r="J7" s="56">
        <v>47</v>
      </c>
      <c r="K7" s="67"/>
      <c r="L7" s="68"/>
      <c r="M7" s="68"/>
      <c r="N7" s="68"/>
      <c r="O7" s="68"/>
      <c r="P7" s="68"/>
      <c r="Q7" s="68"/>
      <c r="R7" s="68"/>
      <c r="S7" s="68"/>
      <c r="T7" s="69"/>
      <c r="U7" s="70"/>
      <c r="V7" s="71"/>
      <c r="W7" s="68"/>
      <c r="X7" s="68"/>
      <c r="Y7" s="68">
        <f>SUM(K7:T7)</f>
        <v>0</v>
      </c>
      <c r="Z7" s="68">
        <f>SUM(U7:X7)</f>
        <v>0</v>
      </c>
      <c r="AA7" s="72">
        <f>H7*Z7/1000</f>
        <v>0</v>
      </c>
      <c r="AB7" s="72">
        <f>H7*Y7/1000</f>
        <v>0</v>
      </c>
      <c r="AC7" s="73">
        <f>(Y7+Z7)*J7</f>
        <v>0</v>
      </c>
    </row>
    <row r="8" ht="20.4" customHeight="1">
      <c r="A8" s="50"/>
      <c r="B8" s="50"/>
      <c r="C8" s="50"/>
      <c r="D8" s="50"/>
      <c r="E8" s="51"/>
      <c r="F8" t="s" s="52">
        <v>30</v>
      </c>
      <c r="G8" s="53"/>
      <c r="H8" s="54">
        <v>750</v>
      </c>
      <c r="I8" s="55">
        <v>5</v>
      </c>
      <c r="J8" s="56">
        <v>45</v>
      </c>
      <c r="K8" s="74"/>
      <c r="L8" s="57"/>
      <c r="M8" s="57"/>
      <c r="N8" s="57"/>
      <c r="O8" s="57"/>
      <c r="P8" s="57"/>
      <c r="Q8" s="57"/>
      <c r="R8" s="57"/>
      <c r="S8" s="57"/>
      <c r="T8" s="58"/>
      <c r="U8" s="59"/>
      <c r="V8" s="60"/>
      <c r="W8" s="57"/>
      <c r="X8" s="57"/>
      <c r="Y8" s="61">
        <f>SUM(K8:T8)</f>
        <v>0</v>
      </c>
      <c r="Z8" s="61">
        <f>SUM(U8:X8)</f>
        <v>0</v>
      </c>
      <c r="AA8" s="62">
        <f>H8*Z8/1000</f>
        <v>0</v>
      </c>
      <c r="AB8" s="62">
        <f>H8*Y8/1000</f>
        <v>0</v>
      </c>
      <c r="AC8" s="63">
        <f>(Y8+Z8)*J8</f>
        <v>0</v>
      </c>
    </row>
    <row r="9" ht="20.4" customHeight="1">
      <c r="A9" s="64"/>
      <c r="B9" s="64"/>
      <c r="C9" s="64"/>
      <c r="D9" s="64"/>
      <c r="E9" s="65"/>
      <c r="F9" t="s" s="52">
        <v>31</v>
      </c>
      <c r="G9" s="66"/>
      <c r="H9" s="54">
        <v>1115</v>
      </c>
      <c r="I9" s="55">
        <v>5</v>
      </c>
      <c r="J9" s="56">
        <v>56</v>
      </c>
      <c r="K9" s="67"/>
      <c r="L9" s="68"/>
      <c r="M9" s="68"/>
      <c r="N9" s="68"/>
      <c r="O9" s="68"/>
      <c r="P9" s="68"/>
      <c r="Q9" s="68"/>
      <c r="R9" s="68"/>
      <c r="S9" s="68"/>
      <c r="T9" s="69"/>
      <c r="U9" s="70"/>
      <c r="V9" s="71"/>
      <c r="W9" s="68"/>
      <c r="X9" s="68"/>
      <c r="Y9" s="68">
        <f>SUM(K9:T9)</f>
        <v>0</v>
      </c>
      <c r="Z9" s="68">
        <f>SUM(U9:X9)</f>
        <v>0</v>
      </c>
      <c r="AA9" s="72">
        <f>H9*Z9/1000</f>
        <v>0</v>
      </c>
      <c r="AB9" s="72">
        <f>H9*Y9/1000</f>
        <v>0</v>
      </c>
      <c r="AC9" s="73">
        <f>(Y9+Z9)*J9</f>
        <v>0</v>
      </c>
    </row>
    <row r="10" ht="20.4" customHeight="1">
      <c r="A10" s="50"/>
      <c r="B10" s="50"/>
      <c r="C10" s="50"/>
      <c r="D10" s="50"/>
      <c r="E10" s="51"/>
      <c r="F10" t="s" s="52">
        <v>32</v>
      </c>
      <c r="G10" s="53"/>
      <c r="H10" s="54">
        <v>1075</v>
      </c>
      <c r="I10" s="55">
        <v>5</v>
      </c>
      <c r="J10" s="56">
        <v>54</v>
      </c>
      <c r="K10" s="74"/>
      <c r="L10" s="57"/>
      <c r="M10" s="57"/>
      <c r="N10" s="57"/>
      <c r="O10" s="57"/>
      <c r="P10" s="57"/>
      <c r="Q10" s="57"/>
      <c r="R10" s="57"/>
      <c r="S10" s="57"/>
      <c r="T10" s="58"/>
      <c r="U10" s="59"/>
      <c r="V10" s="60"/>
      <c r="W10" s="57"/>
      <c r="X10" s="57"/>
      <c r="Y10" s="61">
        <f>SUM(K10:T10)</f>
        <v>0</v>
      </c>
      <c r="Z10" s="61">
        <f>SUM(U10:X10)</f>
        <v>0</v>
      </c>
      <c r="AA10" s="62">
        <f>H10*Z10/1000</f>
        <v>0</v>
      </c>
      <c r="AB10" s="62">
        <f>H10*Y10/1000</f>
        <v>0</v>
      </c>
      <c r="AC10" s="63">
        <f>(Y10+Z10)*J10</f>
        <v>0</v>
      </c>
    </row>
    <row r="11" ht="20.4" customHeight="1">
      <c r="A11" s="64"/>
      <c r="B11" s="64"/>
      <c r="C11" s="64"/>
      <c r="D11" s="64"/>
      <c r="E11" s="65"/>
      <c r="F11" t="s" s="52">
        <v>33</v>
      </c>
      <c r="G11" s="66"/>
      <c r="H11" s="54">
        <v>3351</v>
      </c>
      <c r="I11" s="55">
        <v>5</v>
      </c>
      <c r="J11" s="56">
        <v>84</v>
      </c>
      <c r="K11" s="67"/>
      <c r="L11" s="68"/>
      <c r="M11" s="68"/>
      <c r="N11" s="68"/>
      <c r="O11" s="68"/>
      <c r="P11" s="68"/>
      <c r="Q11" s="68"/>
      <c r="R11" s="68"/>
      <c r="S11" s="68"/>
      <c r="T11" s="69"/>
      <c r="U11" s="70"/>
      <c r="V11" s="71"/>
      <c r="W11" s="68"/>
      <c r="X11" s="68"/>
      <c r="Y11" s="68">
        <f>SUM(K11:T11)</f>
        <v>0</v>
      </c>
      <c r="Z11" s="68">
        <f>SUM(U11:X11)</f>
        <v>0</v>
      </c>
      <c r="AA11" s="72">
        <f>H11*Z11/1000</f>
        <v>0</v>
      </c>
      <c r="AB11" s="72">
        <f>H11*Y11/1000</f>
        <v>0</v>
      </c>
      <c r="AC11" s="73">
        <f>(Y11+Z11)*J11</f>
        <v>0</v>
      </c>
    </row>
    <row r="12" ht="20.4" customHeight="1">
      <c r="A12" s="50"/>
      <c r="B12" s="50"/>
      <c r="C12" s="50"/>
      <c r="D12" s="50"/>
      <c r="E12" s="51"/>
      <c r="F12" t="s" s="52">
        <v>34</v>
      </c>
      <c r="G12" s="53"/>
      <c r="H12" s="54">
        <v>3593</v>
      </c>
      <c r="I12" s="55">
        <v>5</v>
      </c>
      <c r="J12" s="56">
        <v>90</v>
      </c>
      <c r="K12" s="57"/>
      <c r="L12" s="57"/>
      <c r="M12" s="57"/>
      <c r="N12" s="57"/>
      <c r="O12" s="57"/>
      <c r="P12" s="57"/>
      <c r="Q12" s="57"/>
      <c r="R12" s="57"/>
      <c r="S12" s="57"/>
      <c r="T12" s="58"/>
      <c r="U12" s="59"/>
      <c r="V12" s="60"/>
      <c r="W12" s="57"/>
      <c r="X12" s="57"/>
      <c r="Y12" s="61">
        <f>SUM(K12:T12)</f>
        <v>0</v>
      </c>
      <c r="Z12" s="61">
        <f>SUM(U12:X12)</f>
        <v>0</v>
      </c>
      <c r="AA12" s="62">
        <f>H12*Z12/1000</f>
        <v>0</v>
      </c>
      <c r="AB12" s="62">
        <f>H12*Y12/1000</f>
        <v>0</v>
      </c>
      <c r="AC12" s="63">
        <f>(Y12+Z12)*J12</f>
        <v>0</v>
      </c>
    </row>
    <row r="13" ht="20.4" customHeight="1">
      <c r="A13" s="64"/>
      <c r="B13" s="64"/>
      <c r="C13" s="64"/>
      <c r="D13" s="64"/>
      <c r="E13" s="65"/>
      <c r="F13" t="s" s="52">
        <v>35</v>
      </c>
      <c r="G13" s="66"/>
      <c r="H13" s="54">
        <v>5426</v>
      </c>
      <c r="I13" s="55">
        <v>5</v>
      </c>
      <c r="J13" s="56">
        <v>163</v>
      </c>
      <c r="K13" s="68"/>
      <c r="L13" s="68"/>
      <c r="M13" s="68"/>
      <c r="N13" s="68"/>
      <c r="O13" s="68"/>
      <c r="P13" s="68"/>
      <c r="Q13" s="68"/>
      <c r="R13" s="68"/>
      <c r="S13" s="68"/>
      <c r="T13" s="69"/>
      <c r="U13" s="70"/>
      <c r="V13" s="71"/>
      <c r="W13" s="68"/>
      <c r="X13" s="68"/>
      <c r="Y13" s="68">
        <f>SUM(K13:T13)</f>
        <v>0</v>
      </c>
      <c r="Z13" s="68">
        <f>SUM(U13:X13)</f>
        <v>0</v>
      </c>
      <c r="AA13" s="72">
        <f>H13*Z13/1000</f>
        <v>0</v>
      </c>
      <c r="AB13" s="72">
        <f>H13*Y13/1000</f>
        <v>0</v>
      </c>
      <c r="AC13" s="73">
        <f>(Y13+Z13)*J13</f>
        <v>0</v>
      </c>
    </row>
    <row r="14" ht="20.4" customHeight="1">
      <c r="A14" s="76"/>
      <c r="B14" s="76"/>
      <c r="C14" s="76"/>
      <c r="D14" s="76"/>
      <c r="E14" s="77"/>
      <c r="F14" t="s" s="78">
        <v>36</v>
      </c>
      <c r="G14" s="79"/>
      <c r="H14" s="80">
        <v>1950</v>
      </c>
      <c r="I14" s="81">
        <v>1</v>
      </c>
      <c r="J14" s="82">
        <v>120</v>
      </c>
      <c r="K14" s="83"/>
      <c r="L14" s="83"/>
      <c r="M14" s="83"/>
      <c r="N14" s="83"/>
      <c r="O14" s="83"/>
      <c r="P14" s="83"/>
      <c r="Q14" s="83"/>
      <c r="R14" s="83"/>
      <c r="S14" s="83"/>
      <c r="T14" s="84"/>
      <c r="U14" s="85"/>
      <c r="V14" s="86"/>
      <c r="W14" s="83"/>
      <c r="X14" s="83"/>
      <c r="Y14" s="87">
        <f>SUM(K14:T14)</f>
        <v>0</v>
      </c>
      <c r="Z14" s="87">
        <f>SUM(U14:X14)</f>
        <v>0</v>
      </c>
      <c r="AA14" s="88">
        <f>H14*Z14/1000</f>
        <v>0</v>
      </c>
      <c r="AB14" s="88">
        <f>H14*Y14/1000</f>
        <v>0</v>
      </c>
      <c r="AC14" s="89">
        <f>(Y14+Z14)*J14</f>
        <v>0</v>
      </c>
    </row>
    <row r="15" ht="20.4" customHeight="1">
      <c r="A15" s="36"/>
      <c r="B15" s="36"/>
      <c r="C15" s="36"/>
      <c r="D15" s="36"/>
      <c r="E15" t="s" s="37">
        <v>37</v>
      </c>
      <c r="F15" t="s" s="38">
        <v>25</v>
      </c>
      <c r="G15" s="39"/>
      <c r="H15" s="40">
        <v>780</v>
      </c>
      <c r="I15" s="41">
        <v>10</v>
      </c>
      <c r="J15" s="42">
        <v>47</v>
      </c>
      <c r="K15" s="47"/>
      <c r="L15" s="47"/>
      <c r="M15" s="47"/>
      <c r="N15" s="47"/>
      <c r="O15" s="47"/>
      <c r="P15" s="47"/>
      <c r="Q15" s="47"/>
      <c r="R15" s="47"/>
      <c r="S15" s="47"/>
      <c r="T15" s="90"/>
      <c r="U15" s="91"/>
      <c r="V15" s="92"/>
      <c r="W15" s="47"/>
      <c r="X15" s="47"/>
      <c r="Y15" s="47">
        <f>SUM(K15:T15)</f>
        <v>0</v>
      </c>
      <c r="Z15" s="47">
        <f>SUM(U15:X15)</f>
        <v>0</v>
      </c>
      <c r="AA15" s="48">
        <f>H15*Z15/1000</f>
        <v>0</v>
      </c>
      <c r="AB15" s="48">
        <f>H15*Y15/1000</f>
        <v>0</v>
      </c>
      <c r="AC15" s="49">
        <f>(Y15+Z15)*J15</f>
        <v>0</v>
      </c>
    </row>
    <row r="16" ht="20.4" customHeight="1">
      <c r="A16" s="50"/>
      <c r="B16" s="50"/>
      <c r="C16" s="50"/>
      <c r="D16" s="50"/>
      <c r="E16" s="51"/>
      <c r="F16" t="s" s="52">
        <v>26</v>
      </c>
      <c r="G16" s="53"/>
      <c r="H16" s="54">
        <v>786</v>
      </c>
      <c r="I16" s="55">
        <v>10</v>
      </c>
      <c r="J16" s="56">
        <v>47</v>
      </c>
      <c r="K16" s="57"/>
      <c r="L16" s="57"/>
      <c r="M16" s="57"/>
      <c r="N16" s="57"/>
      <c r="O16" s="57"/>
      <c r="P16" s="57"/>
      <c r="Q16" s="57"/>
      <c r="R16" s="57"/>
      <c r="S16" s="57"/>
      <c r="T16" s="58"/>
      <c r="U16" s="59"/>
      <c r="V16" s="60"/>
      <c r="W16" s="57"/>
      <c r="X16" s="57"/>
      <c r="Y16" s="61">
        <f>SUM(K16:T16)</f>
        <v>0</v>
      </c>
      <c r="Z16" s="61">
        <f>SUM(U16:X16)</f>
        <v>0</v>
      </c>
      <c r="AA16" s="62">
        <f>H16*Z16/1000</f>
        <v>0</v>
      </c>
      <c r="AB16" s="62">
        <f>H16*Y16/1000</f>
        <v>0</v>
      </c>
      <c r="AC16" s="63">
        <f>(Y16+Z16)*J16</f>
        <v>0</v>
      </c>
    </row>
    <row r="17" ht="20.4" customHeight="1">
      <c r="A17" s="64"/>
      <c r="B17" s="64"/>
      <c r="C17" s="64"/>
      <c r="D17" s="64"/>
      <c r="E17" s="65"/>
      <c r="F17" t="s" s="52">
        <v>27</v>
      </c>
      <c r="G17" s="66"/>
      <c r="H17" s="54">
        <v>385</v>
      </c>
      <c r="I17" s="55">
        <v>5</v>
      </c>
      <c r="J17" s="56">
        <v>24</v>
      </c>
      <c r="K17" s="67"/>
      <c r="L17" s="68"/>
      <c r="M17" s="68"/>
      <c r="N17" s="68"/>
      <c r="O17" s="68"/>
      <c r="P17" s="68"/>
      <c r="Q17" s="68"/>
      <c r="R17" s="68"/>
      <c r="S17" s="68"/>
      <c r="T17" s="69"/>
      <c r="U17" s="70"/>
      <c r="V17" s="71"/>
      <c r="W17" s="68"/>
      <c r="X17" s="68"/>
      <c r="Y17" s="68">
        <f>SUM(K17:T17)</f>
        <v>0</v>
      </c>
      <c r="Z17" s="68">
        <f>SUM(U17:X17)</f>
        <v>0</v>
      </c>
      <c r="AA17" s="72">
        <f>H17*Z17/1000</f>
        <v>0</v>
      </c>
      <c r="AB17" s="72">
        <f>H17*Y17/1000</f>
        <v>0</v>
      </c>
      <c r="AC17" s="73">
        <f>(Y17+Z17)*J17</f>
        <v>0</v>
      </c>
    </row>
    <row r="18" ht="20.4" customHeight="1">
      <c r="A18" s="50"/>
      <c r="B18" s="50"/>
      <c r="C18" s="50"/>
      <c r="D18" s="50"/>
      <c r="E18" s="51"/>
      <c r="F18" t="s" s="52">
        <v>28</v>
      </c>
      <c r="G18" s="53"/>
      <c r="H18" s="54">
        <v>335</v>
      </c>
      <c r="I18" s="55">
        <v>5</v>
      </c>
      <c r="J18" s="56">
        <v>22</v>
      </c>
      <c r="K18" s="74"/>
      <c r="L18" s="57"/>
      <c r="M18" s="57"/>
      <c r="N18" s="57"/>
      <c r="O18" s="57"/>
      <c r="P18" s="57"/>
      <c r="Q18" s="57"/>
      <c r="R18" s="57"/>
      <c r="S18" s="57"/>
      <c r="T18" s="58"/>
      <c r="U18" s="59"/>
      <c r="V18" s="60"/>
      <c r="W18" s="57"/>
      <c r="X18" s="57"/>
      <c r="Y18" s="61">
        <f>SUM(K18:T18)</f>
        <v>0</v>
      </c>
      <c r="Z18" s="61">
        <f>SUM(U18:X18)</f>
        <v>0</v>
      </c>
      <c r="AA18" s="62">
        <f>H18*Z18/1000</f>
        <v>0</v>
      </c>
      <c r="AB18" s="62">
        <f>H18*Y18/1000</f>
        <v>0</v>
      </c>
      <c r="AC18" s="63">
        <f>(Y18+Z18)*J18</f>
        <v>0</v>
      </c>
    </row>
    <row r="19" ht="20.4" customHeight="1">
      <c r="A19" s="64"/>
      <c r="B19" s="64"/>
      <c r="C19" s="64"/>
      <c r="D19" s="64"/>
      <c r="E19" s="65"/>
      <c r="F19" t="s" s="52">
        <v>29</v>
      </c>
      <c r="G19" s="66"/>
      <c r="H19" s="54">
        <v>720</v>
      </c>
      <c r="I19" s="55">
        <v>5</v>
      </c>
      <c r="J19" s="56">
        <v>44</v>
      </c>
      <c r="K19" s="67"/>
      <c r="L19" s="68"/>
      <c r="M19" s="68"/>
      <c r="N19" s="68"/>
      <c r="O19" s="68"/>
      <c r="P19" s="68"/>
      <c r="Q19" s="68"/>
      <c r="R19" s="68"/>
      <c r="S19" s="68"/>
      <c r="T19" s="69"/>
      <c r="U19" s="70"/>
      <c r="V19" s="71"/>
      <c r="W19" s="68"/>
      <c r="X19" s="68"/>
      <c r="Y19" s="68">
        <f>SUM(K19:T19)</f>
        <v>0</v>
      </c>
      <c r="Z19" s="68">
        <f>SUM(U19:X19)</f>
        <v>0</v>
      </c>
      <c r="AA19" s="72">
        <f>H19*Z19/1000</f>
        <v>0</v>
      </c>
      <c r="AB19" s="72">
        <f>H19*Y19/1000</f>
        <v>0</v>
      </c>
      <c r="AC19" s="73">
        <f>(Y19+Z19)*J19</f>
        <v>0</v>
      </c>
    </row>
    <row r="20" ht="20.4" customHeight="1">
      <c r="A20" s="50"/>
      <c r="B20" s="50"/>
      <c r="C20" s="50"/>
      <c r="D20" s="50"/>
      <c r="E20" s="51"/>
      <c r="F20" t="s" s="52">
        <v>30</v>
      </c>
      <c r="G20" s="53"/>
      <c r="H20" s="54">
        <v>700</v>
      </c>
      <c r="I20" s="55">
        <v>5</v>
      </c>
      <c r="J20" s="56">
        <v>43</v>
      </c>
      <c r="K20" s="74"/>
      <c r="L20" s="57"/>
      <c r="M20" s="57"/>
      <c r="N20" s="57"/>
      <c r="O20" s="57"/>
      <c r="P20" s="57"/>
      <c r="Q20" s="57"/>
      <c r="R20" s="57"/>
      <c r="S20" s="57"/>
      <c r="T20" s="58"/>
      <c r="U20" s="59"/>
      <c r="V20" s="60"/>
      <c r="W20" s="57"/>
      <c r="X20" s="57"/>
      <c r="Y20" s="61">
        <f>SUM(K20:T20)</f>
        <v>0</v>
      </c>
      <c r="Z20" s="61">
        <f>SUM(U20:X20)</f>
        <v>0</v>
      </c>
      <c r="AA20" s="62">
        <f>H20*Z20/1000</f>
        <v>0</v>
      </c>
      <c r="AB20" s="62">
        <f>H20*Y20/1000</f>
        <v>0</v>
      </c>
      <c r="AC20" s="63">
        <f>(Y20+Z20)*J20</f>
        <v>0</v>
      </c>
    </row>
    <row r="21" ht="20.4" customHeight="1">
      <c r="A21" s="64"/>
      <c r="B21" s="64"/>
      <c r="C21" s="64"/>
      <c r="D21" s="64"/>
      <c r="E21" s="65"/>
      <c r="F21" t="s" s="52">
        <v>31</v>
      </c>
      <c r="G21" s="66"/>
      <c r="H21" s="54">
        <v>995</v>
      </c>
      <c r="I21" s="55">
        <v>5</v>
      </c>
      <c r="J21" s="56">
        <v>50</v>
      </c>
      <c r="K21" s="67"/>
      <c r="L21" s="68"/>
      <c r="M21" s="68"/>
      <c r="N21" s="68"/>
      <c r="O21" s="68"/>
      <c r="P21" s="68"/>
      <c r="Q21" s="68"/>
      <c r="R21" s="68"/>
      <c r="S21" s="68"/>
      <c r="T21" s="69"/>
      <c r="U21" s="70"/>
      <c r="V21" s="71"/>
      <c r="W21" s="68"/>
      <c r="X21" s="68"/>
      <c r="Y21" s="68">
        <f>SUM(K21:T21)</f>
        <v>0</v>
      </c>
      <c r="Z21" s="68">
        <f>SUM(U21:X21)</f>
        <v>0</v>
      </c>
      <c r="AA21" s="72">
        <f>H21*Z21/1000</f>
        <v>0</v>
      </c>
      <c r="AB21" s="72">
        <f>H21*Y21/1000</f>
        <v>0</v>
      </c>
      <c r="AC21" s="73">
        <f>(Y21+Z21)*J21</f>
        <v>0</v>
      </c>
    </row>
    <row r="22" ht="20.4" customHeight="1">
      <c r="A22" s="50"/>
      <c r="B22" s="50"/>
      <c r="C22" s="50"/>
      <c r="D22" s="50"/>
      <c r="E22" s="51"/>
      <c r="F22" t="s" s="52">
        <v>32</v>
      </c>
      <c r="G22" s="53"/>
      <c r="H22" s="54">
        <v>1040</v>
      </c>
      <c r="I22" s="55">
        <v>5</v>
      </c>
      <c r="J22" s="56">
        <v>52</v>
      </c>
      <c r="K22" s="74"/>
      <c r="L22" s="57"/>
      <c r="M22" s="57"/>
      <c r="N22" s="57"/>
      <c r="O22" s="57"/>
      <c r="P22" s="57"/>
      <c r="Q22" s="57"/>
      <c r="R22" s="57"/>
      <c r="S22" s="57"/>
      <c r="T22" s="58"/>
      <c r="U22" s="59"/>
      <c r="V22" s="60"/>
      <c r="W22" s="57"/>
      <c r="X22" s="57"/>
      <c r="Y22" s="61">
        <f>SUM(K22:T22)</f>
        <v>0</v>
      </c>
      <c r="Z22" s="61">
        <f>SUM(U22:X22)</f>
        <v>0</v>
      </c>
      <c r="AA22" s="62">
        <f>H22*Z22/1000</f>
        <v>0</v>
      </c>
      <c r="AB22" s="62">
        <f>H22*Y22/1000</f>
        <v>0</v>
      </c>
      <c r="AC22" s="63">
        <f>(Y22+Z22)*J22</f>
        <v>0</v>
      </c>
    </row>
    <row r="23" ht="20.4" customHeight="1">
      <c r="A23" s="64"/>
      <c r="B23" s="64"/>
      <c r="C23" s="64"/>
      <c r="D23" s="64"/>
      <c r="E23" s="65"/>
      <c r="F23" t="s" s="52">
        <v>33</v>
      </c>
      <c r="G23" s="66"/>
      <c r="H23" s="54">
        <v>3300</v>
      </c>
      <c r="I23" s="55">
        <v>5</v>
      </c>
      <c r="J23" s="56">
        <v>83</v>
      </c>
      <c r="K23" s="67"/>
      <c r="L23" s="68"/>
      <c r="M23" s="68"/>
      <c r="N23" s="68"/>
      <c r="O23" s="68"/>
      <c r="P23" s="68"/>
      <c r="Q23" s="68"/>
      <c r="R23" s="68"/>
      <c r="S23" s="68"/>
      <c r="T23" s="69"/>
      <c r="U23" s="70"/>
      <c r="V23" s="71"/>
      <c r="W23" s="68"/>
      <c r="X23" s="68"/>
      <c r="Y23" s="68">
        <f>SUM(K23:T23)</f>
        <v>0</v>
      </c>
      <c r="Z23" s="68">
        <f>SUM(U23:X23)</f>
        <v>0</v>
      </c>
      <c r="AA23" s="72">
        <f>H23*Z23/1000</f>
        <v>0</v>
      </c>
      <c r="AB23" s="72">
        <f>H23*Y23/1000</f>
        <v>0</v>
      </c>
      <c r="AC23" s="73">
        <f>(Y23+Z23)*J23</f>
        <v>0</v>
      </c>
    </row>
    <row r="24" ht="20.4" customHeight="1">
      <c r="A24" s="50"/>
      <c r="B24" s="50"/>
      <c r="C24" s="50"/>
      <c r="D24" s="50"/>
      <c r="E24" s="51"/>
      <c r="F24" t="s" s="52">
        <v>34</v>
      </c>
      <c r="G24" s="53"/>
      <c r="H24" s="54">
        <v>2667</v>
      </c>
      <c r="I24" s="55">
        <v>5</v>
      </c>
      <c r="J24" s="56">
        <v>67</v>
      </c>
      <c r="K24" s="57"/>
      <c r="L24" s="57"/>
      <c r="M24" s="57"/>
      <c r="N24" s="57"/>
      <c r="O24" s="57"/>
      <c r="P24" s="57"/>
      <c r="Q24" s="57"/>
      <c r="R24" s="57"/>
      <c r="S24" s="57"/>
      <c r="T24" s="58"/>
      <c r="U24" s="59"/>
      <c r="V24" s="60"/>
      <c r="W24" s="57"/>
      <c r="X24" s="57"/>
      <c r="Y24" s="61">
        <f>SUM(K24:T24)</f>
        <v>0</v>
      </c>
      <c r="Z24" s="61">
        <f>SUM(U24:X24)</f>
        <v>0</v>
      </c>
      <c r="AA24" s="62">
        <f>H24*Z24/1000</f>
        <v>0</v>
      </c>
      <c r="AB24" s="62">
        <f>H24*Y24/1000</f>
        <v>0</v>
      </c>
      <c r="AC24" s="63">
        <f>(Y24+Z24)*J24</f>
        <v>0</v>
      </c>
    </row>
    <row r="25" ht="20.4" customHeight="1">
      <c r="A25" s="64"/>
      <c r="B25" s="64"/>
      <c r="C25" s="64"/>
      <c r="D25" s="64"/>
      <c r="E25" s="65"/>
      <c r="F25" t="s" s="52">
        <v>35</v>
      </c>
      <c r="G25" s="66"/>
      <c r="H25" s="54">
        <v>5100</v>
      </c>
      <c r="I25" s="55">
        <v>5</v>
      </c>
      <c r="J25" s="56">
        <v>175</v>
      </c>
      <c r="K25" s="68"/>
      <c r="L25" s="68"/>
      <c r="M25" s="68"/>
      <c r="N25" s="68"/>
      <c r="O25" s="68"/>
      <c r="P25" s="68"/>
      <c r="Q25" s="68"/>
      <c r="R25" s="68"/>
      <c r="S25" s="68"/>
      <c r="T25" s="69"/>
      <c r="U25" s="70"/>
      <c r="V25" s="71"/>
      <c r="W25" s="68"/>
      <c r="X25" s="68"/>
      <c r="Y25" s="68">
        <f>SUM(K25:T25)</f>
        <v>0</v>
      </c>
      <c r="Z25" s="68">
        <f>SUM(U25:X25)</f>
        <v>0</v>
      </c>
      <c r="AA25" s="72">
        <f>H25*Z25/1000</f>
        <v>0</v>
      </c>
      <c r="AB25" s="72">
        <f>H25*Y25/1000</f>
        <v>0</v>
      </c>
      <c r="AC25" s="73">
        <f>(Y25+Z25)*J25</f>
        <v>0</v>
      </c>
    </row>
    <row r="26" ht="20.4" customHeight="1">
      <c r="A26" s="76"/>
      <c r="B26" s="76"/>
      <c r="C26" s="76"/>
      <c r="D26" s="76"/>
      <c r="E26" s="77"/>
      <c r="F26" t="s" s="78">
        <v>36</v>
      </c>
      <c r="G26" s="79"/>
      <c r="H26" s="80">
        <v>2900</v>
      </c>
      <c r="I26" s="81">
        <v>1</v>
      </c>
      <c r="J26" s="82">
        <v>175</v>
      </c>
      <c r="K26" s="83"/>
      <c r="L26" s="83"/>
      <c r="M26" s="83"/>
      <c r="N26" s="83"/>
      <c r="O26" s="83"/>
      <c r="P26" s="83"/>
      <c r="Q26" s="83"/>
      <c r="R26" s="83"/>
      <c r="S26" s="83"/>
      <c r="T26" s="84"/>
      <c r="U26" s="85"/>
      <c r="V26" s="86"/>
      <c r="W26" s="83"/>
      <c r="X26" s="83"/>
      <c r="Y26" s="87">
        <f>SUM(K26:T26)</f>
        <v>0</v>
      </c>
      <c r="Z26" s="87">
        <f>SUM(U26:X26)</f>
        <v>0</v>
      </c>
      <c r="AA26" s="88">
        <f>H26*Z26/1000</f>
        <v>0</v>
      </c>
      <c r="AB26" s="88">
        <f>H26*Y26/1000</f>
        <v>0</v>
      </c>
      <c r="AC26" s="89">
        <f>(Y26+Z26)*J26</f>
        <v>0</v>
      </c>
    </row>
    <row r="27" ht="20.4" customHeight="1">
      <c r="A27" s="36"/>
      <c r="B27" s="36"/>
      <c r="C27" s="36"/>
      <c r="D27" s="36"/>
      <c r="E27" t="s" s="93">
        <v>38</v>
      </c>
      <c r="F27" t="s" s="94">
        <v>25</v>
      </c>
      <c r="G27" s="39"/>
      <c r="H27" s="95">
        <v>455</v>
      </c>
      <c r="I27" s="96">
        <v>10</v>
      </c>
      <c r="J27" s="97">
        <v>37</v>
      </c>
      <c r="K27" s="47"/>
      <c r="L27" s="47"/>
      <c r="M27" s="47"/>
      <c r="N27" s="47"/>
      <c r="O27" s="47"/>
      <c r="P27" s="47"/>
      <c r="Q27" s="47"/>
      <c r="R27" s="47"/>
      <c r="S27" s="47"/>
      <c r="T27" s="90"/>
      <c r="U27" s="91"/>
      <c r="V27" s="92"/>
      <c r="W27" s="47"/>
      <c r="X27" s="47"/>
      <c r="Y27" s="47">
        <f>SUM(K27:T27)</f>
        <v>0</v>
      </c>
      <c r="Z27" s="47">
        <f>SUM(U27:X27)</f>
        <v>0</v>
      </c>
      <c r="AA27" s="48">
        <f>H27*Z27/1000</f>
        <v>0</v>
      </c>
      <c r="AB27" s="48">
        <f>H27*Y27/1000</f>
        <v>0</v>
      </c>
      <c r="AC27" s="49">
        <f>(Y27+Z27)*J27</f>
        <v>0</v>
      </c>
    </row>
    <row r="28" ht="20.4" customHeight="1">
      <c r="A28" s="50"/>
      <c r="B28" s="50"/>
      <c r="C28" s="50"/>
      <c r="D28" s="50"/>
      <c r="E28" s="51"/>
      <c r="F28" t="s" s="98">
        <v>26</v>
      </c>
      <c r="G28" s="53"/>
      <c r="H28" s="99">
        <v>492</v>
      </c>
      <c r="I28" s="100">
        <v>10</v>
      </c>
      <c r="J28" s="101">
        <v>40</v>
      </c>
      <c r="K28" s="57"/>
      <c r="L28" s="57"/>
      <c r="M28" s="57"/>
      <c r="N28" s="57"/>
      <c r="O28" s="57"/>
      <c r="P28" s="57"/>
      <c r="Q28" s="57"/>
      <c r="R28" s="57"/>
      <c r="S28" s="57"/>
      <c r="T28" s="58"/>
      <c r="U28" s="59"/>
      <c r="V28" s="60"/>
      <c r="W28" s="57"/>
      <c r="X28" s="57"/>
      <c r="Y28" s="61">
        <f>SUM(K28:T28)</f>
        <v>0</v>
      </c>
      <c r="Z28" s="61">
        <f>SUM(U28:X28)</f>
        <v>0</v>
      </c>
      <c r="AA28" s="62">
        <f>H28*Z28/1000</f>
        <v>0</v>
      </c>
      <c r="AB28" s="62">
        <f>H28*Y28/1000</f>
        <v>0</v>
      </c>
      <c r="AC28" s="63">
        <f>(Y28+Z28)*J28</f>
        <v>0</v>
      </c>
    </row>
    <row r="29" ht="20.4" customHeight="1">
      <c r="A29" s="64"/>
      <c r="B29" s="64"/>
      <c r="C29" s="64"/>
      <c r="D29" s="64"/>
      <c r="E29" s="65"/>
      <c r="F29" t="s" s="98">
        <v>27</v>
      </c>
      <c r="G29" s="66"/>
      <c r="H29" s="99">
        <v>245</v>
      </c>
      <c r="I29" s="100">
        <v>5</v>
      </c>
      <c r="J29" s="101">
        <v>20</v>
      </c>
      <c r="K29" s="68"/>
      <c r="L29" s="68"/>
      <c r="M29" s="68"/>
      <c r="N29" s="68"/>
      <c r="O29" s="67"/>
      <c r="P29" s="68"/>
      <c r="Q29" s="68"/>
      <c r="R29" s="68"/>
      <c r="S29" s="68"/>
      <c r="T29" s="69"/>
      <c r="U29" s="70"/>
      <c r="V29" s="71"/>
      <c r="W29" s="68"/>
      <c r="X29" s="68"/>
      <c r="Y29" s="68">
        <f>SUM(K29:T29)</f>
        <v>0</v>
      </c>
      <c r="Z29" s="68">
        <f>SUM(U29:X29)</f>
        <v>0</v>
      </c>
      <c r="AA29" s="72">
        <f>H29*Z29/1000</f>
        <v>0</v>
      </c>
      <c r="AB29" s="72">
        <f>H29*Y29/1000</f>
        <v>0</v>
      </c>
      <c r="AC29" s="73">
        <f>(Y29+Z29)*J29</f>
        <v>0</v>
      </c>
    </row>
    <row r="30" ht="20.4" customHeight="1">
      <c r="A30" s="50"/>
      <c r="B30" s="50"/>
      <c r="C30" s="50"/>
      <c r="D30" s="50"/>
      <c r="E30" s="51"/>
      <c r="F30" t="s" s="98">
        <v>28</v>
      </c>
      <c r="G30" s="53"/>
      <c r="H30" s="99">
        <v>258</v>
      </c>
      <c r="I30" s="100">
        <v>5</v>
      </c>
      <c r="J30" s="101">
        <v>21</v>
      </c>
      <c r="K30" s="57"/>
      <c r="L30" s="57"/>
      <c r="M30" s="57"/>
      <c r="N30" s="57"/>
      <c r="O30" s="74"/>
      <c r="P30" s="57"/>
      <c r="Q30" s="57"/>
      <c r="R30" s="57"/>
      <c r="S30" s="57"/>
      <c r="T30" s="58"/>
      <c r="U30" s="59"/>
      <c r="V30" s="60"/>
      <c r="W30" s="57"/>
      <c r="X30" s="57"/>
      <c r="Y30" s="61">
        <f>SUM(K30:T30)</f>
        <v>0</v>
      </c>
      <c r="Z30" s="61">
        <f>SUM(U30:X30)</f>
        <v>0</v>
      </c>
      <c r="AA30" s="62">
        <f>H30*Z30/1000</f>
        <v>0</v>
      </c>
      <c r="AB30" s="62">
        <f>H30*Y30/1000</f>
        <v>0</v>
      </c>
      <c r="AC30" s="63">
        <f>(Y30+Z30)*J30</f>
        <v>0</v>
      </c>
    </row>
    <row r="31" ht="20.4" customHeight="1">
      <c r="A31" s="64"/>
      <c r="B31" s="64"/>
      <c r="C31" s="64"/>
      <c r="D31" s="64"/>
      <c r="E31" s="65"/>
      <c r="F31" t="s" s="98">
        <v>29</v>
      </c>
      <c r="G31" s="66"/>
      <c r="H31" s="99">
        <v>360</v>
      </c>
      <c r="I31" s="100">
        <v>5</v>
      </c>
      <c r="J31" s="101">
        <v>27</v>
      </c>
      <c r="K31" s="68"/>
      <c r="L31" s="68"/>
      <c r="M31" s="68"/>
      <c r="N31" s="68"/>
      <c r="O31" s="67"/>
      <c r="P31" s="68"/>
      <c r="Q31" s="68"/>
      <c r="R31" s="68"/>
      <c r="S31" s="68"/>
      <c r="T31" s="69"/>
      <c r="U31" s="70"/>
      <c r="V31" s="71"/>
      <c r="W31" s="68"/>
      <c r="X31" s="68"/>
      <c r="Y31" s="68">
        <f>SUM(K31:T31)</f>
        <v>0</v>
      </c>
      <c r="Z31" s="68">
        <f>SUM(U31:X31)</f>
        <v>0</v>
      </c>
      <c r="AA31" s="72">
        <f>H31*Z31/1000</f>
        <v>0</v>
      </c>
      <c r="AB31" s="72">
        <f>H31*Y31/1000</f>
        <v>0</v>
      </c>
      <c r="AC31" s="73">
        <f>(Y31+Z31)*J31</f>
        <v>0</v>
      </c>
    </row>
    <row r="32" ht="20.4" customHeight="1">
      <c r="A32" s="50"/>
      <c r="B32" s="50"/>
      <c r="C32" s="50"/>
      <c r="D32" s="50"/>
      <c r="E32" s="51"/>
      <c r="F32" t="s" s="98">
        <v>30</v>
      </c>
      <c r="G32" s="53"/>
      <c r="H32" s="99">
        <v>434</v>
      </c>
      <c r="I32" s="100">
        <v>5</v>
      </c>
      <c r="J32" s="101">
        <v>31</v>
      </c>
      <c r="K32" s="57"/>
      <c r="L32" s="57"/>
      <c r="M32" s="57"/>
      <c r="N32" s="57"/>
      <c r="O32" s="74"/>
      <c r="P32" s="57"/>
      <c r="Q32" s="57"/>
      <c r="R32" s="57"/>
      <c r="S32" s="57"/>
      <c r="T32" s="58"/>
      <c r="U32" s="59"/>
      <c r="V32" s="60"/>
      <c r="W32" s="57"/>
      <c r="X32" s="57"/>
      <c r="Y32" s="61">
        <f>SUM(K32:T32)</f>
        <v>0</v>
      </c>
      <c r="Z32" s="61">
        <f>SUM(U32:X32)</f>
        <v>0</v>
      </c>
      <c r="AA32" s="62">
        <f>H32*Z32/1000</f>
        <v>0</v>
      </c>
      <c r="AB32" s="62">
        <f>H32*Y32/1000</f>
        <v>0</v>
      </c>
      <c r="AC32" s="63">
        <f>(Y32+Z32)*J32</f>
        <v>0</v>
      </c>
    </row>
    <row r="33" ht="20.4" customHeight="1">
      <c r="A33" s="64"/>
      <c r="B33" s="64"/>
      <c r="C33" s="64"/>
      <c r="D33" s="64"/>
      <c r="E33" s="65"/>
      <c r="F33" t="s" s="98">
        <v>31</v>
      </c>
      <c r="G33" s="66"/>
      <c r="H33" s="99">
        <v>837</v>
      </c>
      <c r="I33" s="100">
        <v>5</v>
      </c>
      <c r="J33" s="101">
        <v>47</v>
      </c>
      <c r="K33" s="68"/>
      <c r="L33" s="68"/>
      <c r="M33" s="68"/>
      <c r="N33" s="68"/>
      <c r="O33" s="67"/>
      <c r="P33" s="68"/>
      <c r="Q33" s="68"/>
      <c r="R33" s="68"/>
      <c r="S33" s="68"/>
      <c r="T33" s="69"/>
      <c r="U33" s="70"/>
      <c r="V33" s="71"/>
      <c r="W33" s="68"/>
      <c r="X33" s="68"/>
      <c r="Y33" s="68">
        <f>SUM(K33:T33)</f>
        <v>0</v>
      </c>
      <c r="Z33" s="68">
        <f>SUM(U33:X33)</f>
        <v>0</v>
      </c>
      <c r="AA33" s="72">
        <f>H33*Z33/1000</f>
        <v>0</v>
      </c>
      <c r="AB33" s="72">
        <f>H33*Y33/1000</f>
        <v>0</v>
      </c>
      <c r="AC33" s="73">
        <f>(Y33+Z33)*J33</f>
        <v>0</v>
      </c>
    </row>
    <row r="34" ht="20.4" customHeight="1">
      <c r="A34" s="50"/>
      <c r="B34" s="50"/>
      <c r="C34" s="50"/>
      <c r="D34" s="50"/>
      <c r="E34" s="51"/>
      <c r="F34" t="s" s="98">
        <v>32</v>
      </c>
      <c r="G34" s="53"/>
      <c r="H34" s="99">
        <v>900</v>
      </c>
      <c r="I34" s="100">
        <v>5</v>
      </c>
      <c r="J34" s="101">
        <v>50</v>
      </c>
      <c r="K34" s="57"/>
      <c r="L34" s="57"/>
      <c r="M34" s="57"/>
      <c r="N34" s="57"/>
      <c r="O34" s="74"/>
      <c r="P34" s="57"/>
      <c r="Q34" s="57"/>
      <c r="R34" s="57"/>
      <c r="S34" s="57"/>
      <c r="T34" s="58"/>
      <c r="U34" s="59"/>
      <c r="V34" s="60"/>
      <c r="W34" s="57"/>
      <c r="X34" s="57"/>
      <c r="Y34" s="61">
        <f>SUM(K34:T34)</f>
        <v>0</v>
      </c>
      <c r="Z34" s="61">
        <f>SUM(U34:X34)</f>
        <v>0</v>
      </c>
      <c r="AA34" s="62">
        <f>H34*Z34/1000</f>
        <v>0</v>
      </c>
      <c r="AB34" s="62">
        <f>H34*Y34/1000</f>
        <v>0</v>
      </c>
      <c r="AC34" s="63">
        <f>(Y34+Z34)*J34</f>
        <v>0</v>
      </c>
    </row>
    <row r="35" ht="20.4" customHeight="1">
      <c r="A35" s="64"/>
      <c r="B35" s="64"/>
      <c r="C35" s="64"/>
      <c r="D35" s="64"/>
      <c r="E35" s="65"/>
      <c r="F35" t="s" s="98">
        <v>33</v>
      </c>
      <c r="G35" s="66"/>
      <c r="H35" s="99">
        <v>2060</v>
      </c>
      <c r="I35" s="100">
        <v>5</v>
      </c>
      <c r="J35" s="101">
        <v>62</v>
      </c>
      <c r="K35" s="68"/>
      <c r="L35" s="68"/>
      <c r="M35" s="68"/>
      <c r="N35" s="68"/>
      <c r="O35" s="67"/>
      <c r="P35" s="68"/>
      <c r="Q35" s="68"/>
      <c r="R35" s="68"/>
      <c r="S35" s="68"/>
      <c r="T35" s="69"/>
      <c r="U35" s="70"/>
      <c r="V35" s="71"/>
      <c r="W35" s="68"/>
      <c r="X35" s="68"/>
      <c r="Y35" s="68">
        <f>SUM(K35:T35)</f>
        <v>0</v>
      </c>
      <c r="Z35" s="68">
        <f>SUM(U35:X35)</f>
        <v>0</v>
      </c>
      <c r="AA35" s="72">
        <f>H35*Z35/1000</f>
        <v>0</v>
      </c>
      <c r="AB35" s="72">
        <f>H35*Y35/1000</f>
        <v>0</v>
      </c>
      <c r="AC35" s="73">
        <f>(Y35+Z35)*J35</f>
        <v>0</v>
      </c>
    </row>
    <row r="36" ht="20.4" customHeight="1">
      <c r="A36" s="50"/>
      <c r="B36" s="50"/>
      <c r="C36" s="50"/>
      <c r="D36" s="50"/>
      <c r="E36" s="51"/>
      <c r="F36" t="s" s="98">
        <v>34</v>
      </c>
      <c r="G36" s="53"/>
      <c r="H36" s="99">
        <v>2205</v>
      </c>
      <c r="I36" s="100">
        <v>5</v>
      </c>
      <c r="J36" s="101">
        <v>67</v>
      </c>
      <c r="K36" s="57"/>
      <c r="L36" s="57"/>
      <c r="M36" s="57"/>
      <c r="N36" s="57"/>
      <c r="O36" s="57"/>
      <c r="P36" s="57"/>
      <c r="Q36" s="57"/>
      <c r="R36" s="57"/>
      <c r="S36" s="57"/>
      <c r="T36" s="58"/>
      <c r="U36" s="59"/>
      <c r="V36" s="60"/>
      <c r="W36" s="57"/>
      <c r="X36" s="57"/>
      <c r="Y36" s="61">
        <f>SUM(K36:T36)</f>
        <v>0</v>
      </c>
      <c r="Z36" s="61">
        <f>SUM(U36:X36)</f>
        <v>0</v>
      </c>
      <c r="AA36" s="62">
        <f>H36*Z36/1000</f>
        <v>0</v>
      </c>
      <c r="AB36" s="62">
        <f>H36*Y36/1000</f>
        <v>0</v>
      </c>
      <c r="AC36" s="63">
        <f>(Y36+Z36)*J36</f>
        <v>0</v>
      </c>
    </row>
    <row r="37" ht="20.4" customHeight="1">
      <c r="A37" s="64"/>
      <c r="B37" s="64"/>
      <c r="C37" s="64"/>
      <c r="D37" s="64"/>
      <c r="E37" s="65"/>
      <c r="F37" t="s" s="98">
        <v>35</v>
      </c>
      <c r="G37" s="66"/>
      <c r="H37" s="99">
        <v>6492</v>
      </c>
      <c r="I37" s="100">
        <v>5</v>
      </c>
      <c r="J37" s="101">
        <v>215</v>
      </c>
      <c r="K37" s="68"/>
      <c r="L37" s="68"/>
      <c r="M37" s="68"/>
      <c r="N37" s="68"/>
      <c r="O37" s="68"/>
      <c r="P37" s="68"/>
      <c r="Q37" s="68"/>
      <c r="R37" s="68"/>
      <c r="S37" s="68"/>
      <c r="T37" s="69"/>
      <c r="U37" s="70"/>
      <c r="V37" s="71"/>
      <c r="W37" s="68"/>
      <c r="X37" s="68"/>
      <c r="Y37" s="68">
        <f>SUM(K37:T37)</f>
        <v>0</v>
      </c>
      <c r="Z37" s="68">
        <f>SUM(U37:X37)</f>
        <v>0</v>
      </c>
      <c r="AA37" s="72">
        <f>H37*Z37/1000</f>
        <v>0</v>
      </c>
      <c r="AB37" s="72">
        <f>H37*Y37/1000</f>
        <v>0</v>
      </c>
      <c r="AC37" s="73">
        <f>(Y37+Z37)*J37</f>
        <v>0</v>
      </c>
    </row>
    <row r="38" ht="20.4" customHeight="1">
      <c r="A38" s="76"/>
      <c r="B38" s="76"/>
      <c r="C38" s="76"/>
      <c r="D38" s="76"/>
      <c r="E38" s="77"/>
      <c r="F38" t="s" s="102">
        <v>36</v>
      </c>
      <c r="G38" s="79"/>
      <c r="H38" s="103">
        <v>1450</v>
      </c>
      <c r="I38" s="104">
        <v>1</v>
      </c>
      <c r="J38" s="105">
        <v>131</v>
      </c>
      <c r="K38" s="83"/>
      <c r="L38" s="83"/>
      <c r="M38" s="83"/>
      <c r="N38" s="83"/>
      <c r="O38" s="83"/>
      <c r="P38" s="83"/>
      <c r="Q38" s="83"/>
      <c r="R38" s="83"/>
      <c r="S38" s="83"/>
      <c r="T38" s="84"/>
      <c r="U38" s="85"/>
      <c r="V38" s="86"/>
      <c r="W38" s="83"/>
      <c r="X38" s="83"/>
      <c r="Y38" s="87">
        <f>SUM(K38:T38)</f>
        <v>0</v>
      </c>
      <c r="Z38" s="87">
        <f>SUM(U38:X38)</f>
        <v>0</v>
      </c>
      <c r="AA38" s="88">
        <f>H38*Z38/1000</f>
        <v>0</v>
      </c>
      <c r="AB38" s="88">
        <f>H38*Y38/1000</f>
        <v>0</v>
      </c>
      <c r="AC38" s="89">
        <f>(Y38+Z38)*J38</f>
        <v>0</v>
      </c>
    </row>
    <row r="39" ht="20.4" customHeight="1">
      <c r="A39" s="36"/>
      <c r="B39" s="36"/>
      <c r="C39" s="36"/>
      <c r="D39" s="36"/>
      <c r="E39" t="s" s="37">
        <v>39</v>
      </c>
      <c r="F39" t="s" s="38">
        <v>25</v>
      </c>
      <c r="G39" s="39"/>
      <c r="H39" s="40">
        <v>915</v>
      </c>
      <c r="I39" s="41">
        <v>10</v>
      </c>
      <c r="J39" s="42">
        <v>55</v>
      </c>
      <c r="K39" s="47"/>
      <c r="L39" s="47"/>
      <c r="M39" s="47"/>
      <c r="N39" s="47"/>
      <c r="O39" s="47"/>
      <c r="P39" s="47"/>
      <c r="Q39" s="47"/>
      <c r="R39" s="47"/>
      <c r="S39" s="47"/>
      <c r="T39" s="90"/>
      <c r="U39" s="91"/>
      <c r="V39" s="92"/>
      <c r="W39" s="47"/>
      <c r="X39" s="47"/>
      <c r="Y39" s="47">
        <f>SUM(K39:T39)</f>
        <v>0</v>
      </c>
      <c r="Z39" s="47">
        <f>SUM(U39:X39)</f>
        <v>0</v>
      </c>
      <c r="AA39" s="48">
        <f>H39*Z39/1000</f>
        <v>0</v>
      </c>
      <c r="AB39" s="48">
        <f>H39*Y39/1000</f>
        <v>0</v>
      </c>
      <c r="AC39" s="49">
        <f>(Y39+Z39)*J39</f>
        <v>0</v>
      </c>
    </row>
    <row r="40" ht="20.4" customHeight="1">
      <c r="A40" s="50"/>
      <c r="B40" s="50"/>
      <c r="C40" s="50"/>
      <c r="D40" s="50"/>
      <c r="E40" s="51"/>
      <c r="F40" t="s" s="52">
        <v>26</v>
      </c>
      <c r="G40" s="53"/>
      <c r="H40" s="54">
        <v>844</v>
      </c>
      <c r="I40" s="55">
        <v>10</v>
      </c>
      <c r="J40" s="56">
        <v>51</v>
      </c>
      <c r="K40" s="57"/>
      <c r="L40" s="57"/>
      <c r="M40" s="57"/>
      <c r="N40" s="57"/>
      <c r="O40" s="57"/>
      <c r="P40" s="57"/>
      <c r="Q40" s="57"/>
      <c r="R40" s="57"/>
      <c r="S40" s="57"/>
      <c r="T40" s="58"/>
      <c r="U40" s="59"/>
      <c r="V40" s="60"/>
      <c r="W40" s="57"/>
      <c r="X40" s="57"/>
      <c r="Y40" s="61">
        <f>SUM(K40:T40)</f>
        <v>0</v>
      </c>
      <c r="Z40" s="61">
        <f>SUM(U40:X40)</f>
        <v>0</v>
      </c>
      <c r="AA40" s="62">
        <f>H40*Z40/1000</f>
        <v>0</v>
      </c>
      <c r="AB40" s="62">
        <f>H40*Y40/1000</f>
        <v>0</v>
      </c>
      <c r="AC40" s="63">
        <f>(Y40+Z40)*J40</f>
        <v>0</v>
      </c>
    </row>
    <row r="41" ht="20.4" customHeight="1">
      <c r="A41" s="64"/>
      <c r="B41" s="64"/>
      <c r="C41" s="64"/>
      <c r="D41" s="64"/>
      <c r="E41" s="65"/>
      <c r="F41" t="s" s="52">
        <v>27</v>
      </c>
      <c r="G41" s="66"/>
      <c r="H41" s="54">
        <v>409</v>
      </c>
      <c r="I41" s="55">
        <v>5</v>
      </c>
      <c r="J41" s="56">
        <v>25</v>
      </c>
      <c r="K41" s="68"/>
      <c r="L41" s="68"/>
      <c r="M41" s="68"/>
      <c r="N41" s="68"/>
      <c r="O41" s="68"/>
      <c r="P41" s="68"/>
      <c r="Q41" s="68"/>
      <c r="R41" s="68"/>
      <c r="S41" s="68"/>
      <c r="T41" s="69"/>
      <c r="U41" s="70"/>
      <c r="V41" s="71"/>
      <c r="W41" s="68"/>
      <c r="X41" s="68"/>
      <c r="Y41" s="68">
        <f>SUM(K41:T41)</f>
        <v>0</v>
      </c>
      <c r="Z41" s="68">
        <f>SUM(U41:X41)</f>
        <v>0</v>
      </c>
      <c r="AA41" s="72">
        <f>H41*Z41/1000</f>
        <v>0</v>
      </c>
      <c r="AB41" s="72">
        <f>H41*Y41/1000</f>
        <v>0</v>
      </c>
      <c r="AC41" s="73">
        <f>(Y41+Z41)*J41</f>
        <v>0</v>
      </c>
    </row>
    <row r="42" ht="20.4" customHeight="1">
      <c r="A42" s="50"/>
      <c r="B42" s="50"/>
      <c r="C42" s="50"/>
      <c r="D42" s="50"/>
      <c r="E42" s="51"/>
      <c r="F42" t="s" s="52">
        <v>28</v>
      </c>
      <c r="G42" s="53"/>
      <c r="H42" s="54">
        <v>399</v>
      </c>
      <c r="I42" s="55">
        <v>5</v>
      </c>
      <c r="J42" s="56">
        <v>24</v>
      </c>
      <c r="K42" s="57"/>
      <c r="L42" s="57"/>
      <c r="M42" s="57"/>
      <c r="N42" s="57"/>
      <c r="O42" s="57"/>
      <c r="P42" s="57"/>
      <c r="Q42" s="57"/>
      <c r="R42" s="57"/>
      <c r="S42" s="57"/>
      <c r="T42" s="58"/>
      <c r="U42" s="59"/>
      <c r="V42" s="60"/>
      <c r="W42" s="57"/>
      <c r="X42" s="57"/>
      <c r="Y42" s="61">
        <f>SUM(K42:T42)</f>
        <v>0</v>
      </c>
      <c r="Z42" s="61">
        <f>SUM(U42:X42)</f>
        <v>0</v>
      </c>
      <c r="AA42" s="62">
        <f>H42*Z42/1000</f>
        <v>0</v>
      </c>
      <c r="AB42" s="62">
        <f>H42*Y42/1000</f>
        <v>0</v>
      </c>
      <c r="AC42" s="63">
        <f>(Y42+Z42)*J42</f>
        <v>0</v>
      </c>
    </row>
    <row r="43" ht="20.4" customHeight="1">
      <c r="A43" s="64"/>
      <c r="B43" s="64"/>
      <c r="C43" s="64"/>
      <c r="D43" s="64"/>
      <c r="E43" s="65"/>
      <c r="F43" t="s" s="52">
        <v>29</v>
      </c>
      <c r="G43" s="66"/>
      <c r="H43" s="54">
        <v>670</v>
      </c>
      <c r="I43" s="55">
        <v>5</v>
      </c>
      <c r="J43" s="56">
        <v>41</v>
      </c>
      <c r="K43" s="68"/>
      <c r="L43" s="68"/>
      <c r="M43" s="68"/>
      <c r="N43" s="68"/>
      <c r="O43" s="68"/>
      <c r="P43" s="68"/>
      <c r="Q43" s="68"/>
      <c r="R43" s="68"/>
      <c r="S43" s="68"/>
      <c r="T43" s="69"/>
      <c r="U43" s="70"/>
      <c r="V43" s="71"/>
      <c r="W43" s="68"/>
      <c r="X43" s="68"/>
      <c r="Y43" s="68">
        <f>SUM(K43:T43)</f>
        <v>0</v>
      </c>
      <c r="Z43" s="68">
        <f>SUM(U43:X43)</f>
        <v>0</v>
      </c>
      <c r="AA43" s="72">
        <f>H43*Z43/1000</f>
        <v>0</v>
      </c>
      <c r="AB43" s="72">
        <f>H43*Y43/1000</f>
        <v>0</v>
      </c>
      <c r="AC43" s="73">
        <f>(Y43+Z43)*J43</f>
        <v>0</v>
      </c>
    </row>
    <row r="44" ht="20.4" customHeight="1">
      <c r="A44" s="50"/>
      <c r="B44" s="50"/>
      <c r="C44" s="50"/>
      <c r="D44" s="50"/>
      <c r="E44" s="51"/>
      <c r="F44" t="s" s="52">
        <v>30</v>
      </c>
      <c r="G44" s="53"/>
      <c r="H44" s="54">
        <v>616</v>
      </c>
      <c r="I44" s="55">
        <v>5</v>
      </c>
      <c r="J44" s="56">
        <v>37</v>
      </c>
      <c r="K44" s="57"/>
      <c r="L44" s="57"/>
      <c r="M44" s="57"/>
      <c r="N44" s="57"/>
      <c r="O44" s="57"/>
      <c r="P44" s="57"/>
      <c r="Q44" s="57"/>
      <c r="R44" s="57"/>
      <c r="S44" s="57"/>
      <c r="T44" s="58"/>
      <c r="U44" s="59"/>
      <c r="V44" s="60"/>
      <c r="W44" s="57"/>
      <c r="X44" s="57"/>
      <c r="Y44" s="61">
        <f>SUM(K44:T44)</f>
        <v>0</v>
      </c>
      <c r="Z44" s="61">
        <f>SUM(U44:X44)</f>
        <v>0</v>
      </c>
      <c r="AA44" s="62">
        <f>H44*Z44/1000</f>
        <v>0</v>
      </c>
      <c r="AB44" s="62">
        <f>H44*Y44/1000</f>
        <v>0</v>
      </c>
      <c r="AC44" s="63">
        <f>(Y44+Z44)*J44</f>
        <v>0</v>
      </c>
    </row>
    <row r="45" ht="20.4" customHeight="1">
      <c r="A45" s="64"/>
      <c r="B45" s="64"/>
      <c r="C45" s="64"/>
      <c r="D45" s="64"/>
      <c r="E45" s="65"/>
      <c r="F45" t="s" s="52">
        <v>31</v>
      </c>
      <c r="G45" s="66"/>
      <c r="H45" s="54">
        <v>1653</v>
      </c>
      <c r="I45" s="55">
        <v>5</v>
      </c>
      <c r="J45" s="56">
        <v>83</v>
      </c>
      <c r="K45" s="68"/>
      <c r="L45" s="68"/>
      <c r="M45" s="68"/>
      <c r="N45" s="68"/>
      <c r="O45" s="68"/>
      <c r="P45" s="68"/>
      <c r="Q45" s="68"/>
      <c r="R45" s="68"/>
      <c r="S45" s="68"/>
      <c r="T45" s="69"/>
      <c r="U45" s="70"/>
      <c r="V45" s="71"/>
      <c r="W45" s="68"/>
      <c r="X45" s="68"/>
      <c r="Y45" s="68">
        <f>SUM(K45:T45)</f>
        <v>0</v>
      </c>
      <c r="Z45" s="68">
        <f>SUM(U45:X45)</f>
        <v>0</v>
      </c>
      <c r="AA45" s="72">
        <f>H45*Z45/1000</f>
        <v>0</v>
      </c>
      <c r="AB45" s="72">
        <f>H45*Y45/1000</f>
        <v>0</v>
      </c>
      <c r="AC45" s="73">
        <f>(Y45+Z45)*J45</f>
        <v>0</v>
      </c>
    </row>
    <row r="46" ht="20.4" customHeight="1">
      <c r="A46" s="50"/>
      <c r="B46" s="50"/>
      <c r="C46" s="50"/>
      <c r="D46" s="50"/>
      <c r="E46" s="51"/>
      <c r="F46" t="s" s="52">
        <v>32</v>
      </c>
      <c r="G46" s="53"/>
      <c r="H46" s="54">
        <v>1532</v>
      </c>
      <c r="I46" s="55">
        <v>5</v>
      </c>
      <c r="J46" s="56">
        <v>77</v>
      </c>
      <c r="K46" s="57"/>
      <c r="L46" s="57"/>
      <c r="M46" s="57"/>
      <c r="N46" s="57"/>
      <c r="O46" s="57"/>
      <c r="P46" s="57"/>
      <c r="Q46" s="57"/>
      <c r="R46" s="57"/>
      <c r="S46" s="57"/>
      <c r="T46" s="58"/>
      <c r="U46" s="59"/>
      <c r="V46" s="60"/>
      <c r="W46" s="57"/>
      <c r="X46" s="57"/>
      <c r="Y46" s="61">
        <f>SUM(K46:T46)</f>
        <v>0</v>
      </c>
      <c r="Z46" s="61">
        <f>SUM(U46:X46)</f>
        <v>0</v>
      </c>
      <c r="AA46" s="62">
        <f>H46*Z46/1000</f>
        <v>0</v>
      </c>
      <c r="AB46" s="62">
        <f>H46*Y46/1000</f>
        <v>0</v>
      </c>
      <c r="AC46" s="63">
        <f>(Y46+Z46)*J46</f>
        <v>0</v>
      </c>
    </row>
    <row r="47" ht="20.4" customHeight="1">
      <c r="A47" s="64"/>
      <c r="B47" s="64"/>
      <c r="C47" s="64"/>
      <c r="D47" s="64"/>
      <c r="E47" s="65"/>
      <c r="F47" t="s" s="52">
        <v>33</v>
      </c>
      <c r="G47" s="66"/>
      <c r="H47" s="54">
        <v>3252</v>
      </c>
      <c r="I47" s="55">
        <v>5</v>
      </c>
      <c r="J47" s="56">
        <v>82</v>
      </c>
      <c r="K47" s="68"/>
      <c r="L47" s="68"/>
      <c r="M47" s="68"/>
      <c r="N47" s="68"/>
      <c r="O47" s="68"/>
      <c r="P47" s="68"/>
      <c r="Q47" s="68"/>
      <c r="R47" s="68"/>
      <c r="S47" s="68"/>
      <c r="T47" s="69"/>
      <c r="U47" s="70"/>
      <c r="V47" s="71"/>
      <c r="W47" s="68"/>
      <c r="X47" s="68"/>
      <c r="Y47" s="68">
        <f>SUM(K47:T47)</f>
        <v>0</v>
      </c>
      <c r="Z47" s="68">
        <f>SUM(U47:X47)</f>
        <v>0</v>
      </c>
      <c r="AA47" s="72">
        <f>H47*Z47/1000</f>
        <v>0</v>
      </c>
      <c r="AB47" s="72">
        <f>H47*Y47/1000</f>
        <v>0</v>
      </c>
      <c r="AC47" s="73">
        <f>(Y47+Z47)*J47</f>
        <v>0</v>
      </c>
    </row>
    <row r="48" ht="20.4" customHeight="1">
      <c r="A48" s="50"/>
      <c r="B48" s="50"/>
      <c r="C48" s="50"/>
      <c r="D48" s="50"/>
      <c r="E48" s="51"/>
      <c r="F48" t="s" s="52">
        <v>34</v>
      </c>
      <c r="G48" s="53"/>
      <c r="H48" s="54">
        <v>4069</v>
      </c>
      <c r="I48" s="55">
        <v>5</v>
      </c>
      <c r="J48" s="56">
        <v>102</v>
      </c>
      <c r="K48" s="57"/>
      <c r="L48" s="57"/>
      <c r="M48" s="57"/>
      <c r="N48" s="57"/>
      <c r="O48" s="57"/>
      <c r="P48" s="57"/>
      <c r="Q48" s="57"/>
      <c r="R48" s="57"/>
      <c r="S48" s="57"/>
      <c r="T48" s="58"/>
      <c r="U48" s="59"/>
      <c r="V48" s="60"/>
      <c r="W48" s="57"/>
      <c r="X48" s="57"/>
      <c r="Y48" s="61">
        <f>SUM(K48:T48)</f>
        <v>0</v>
      </c>
      <c r="Z48" s="61">
        <f>SUM(U48:X48)</f>
        <v>0</v>
      </c>
      <c r="AA48" s="62">
        <f>H48*Z48/1000</f>
        <v>0</v>
      </c>
      <c r="AB48" s="62">
        <f>H48*Y48/1000</f>
        <v>0</v>
      </c>
      <c r="AC48" s="63">
        <f>(Y48+Z48)*J48</f>
        <v>0</v>
      </c>
    </row>
    <row r="49" ht="20.4" customHeight="1">
      <c r="A49" s="64"/>
      <c r="B49" s="64"/>
      <c r="C49" s="64"/>
      <c r="D49" s="64"/>
      <c r="E49" s="65"/>
      <c r="F49" t="s" s="52">
        <v>35</v>
      </c>
      <c r="G49" s="66"/>
      <c r="H49" s="54">
        <v>3950</v>
      </c>
      <c r="I49" s="55">
        <v>5</v>
      </c>
      <c r="J49" s="56">
        <v>169</v>
      </c>
      <c r="K49" s="68"/>
      <c r="L49" s="68"/>
      <c r="M49" s="68"/>
      <c r="N49" s="68"/>
      <c r="O49" s="68"/>
      <c r="P49" s="68"/>
      <c r="Q49" s="68"/>
      <c r="R49" s="68"/>
      <c r="S49" s="68"/>
      <c r="T49" s="69"/>
      <c r="U49" s="70"/>
      <c r="V49" s="71"/>
      <c r="W49" s="68"/>
      <c r="X49" s="68"/>
      <c r="Y49" s="68">
        <f>SUM(K49:T49)</f>
        <v>0</v>
      </c>
      <c r="Z49" s="68">
        <f>SUM(U49:X49)</f>
        <v>0</v>
      </c>
      <c r="AA49" s="72">
        <f>H49*Z49/1000</f>
        <v>0</v>
      </c>
      <c r="AB49" s="72">
        <f>H49*Y49/1000</f>
        <v>0</v>
      </c>
      <c r="AC49" s="73">
        <f>(Y49+Z49)*J49</f>
        <v>0</v>
      </c>
    </row>
    <row r="50" ht="20.4" customHeight="1">
      <c r="A50" s="76"/>
      <c r="B50" s="76"/>
      <c r="C50" s="76"/>
      <c r="D50" s="76"/>
      <c r="E50" s="77"/>
      <c r="F50" t="s" s="78">
        <v>36</v>
      </c>
      <c r="G50" s="79"/>
      <c r="H50" s="80">
        <v>2550</v>
      </c>
      <c r="I50" s="81">
        <v>1</v>
      </c>
      <c r="J50" s="82">
        <v>153</v>
      </c>
      <c r="K50" s="83"/>
      <c r="L50" s="83"/>
      <c r="M50" s="83"/>
      <c r="N50" s="83"/>
      <c r="O50" s="83"/>
      <c r="P50" s="83"/>
      <c r="Q50" s="83"/>
      <c r="R50" s="83"/>
      <c r="S50" s="83"/>
      <c r="T50" s="84"/>
      <c r="U50" s="85"/>
      <c r="V50" s="86"/>
      <c r="W50" s="83"/>
      <c r="X50" s="83"/>
      <c r="Y50" s="87">
        <f>SUM(K50:T50)</f>
        <v>0</v>
      </c>
      <c r="Z50" s="87">
        <f>SUM(U50:X50)</f>
        <v>0</v>
      </c>
      <c r="AA50" s="88">
        <f>H50*Z50/1000</f>
        <v>0</v>
      </c>
      <c r="AB50" s="88">
        <f>H50*Y50/1000</f>
        <v>0</v>
      </c>
      <c r="AC50" s="89">
        <f>(Y50+Z50)*J50</f>
        <v>0</v>
      </c>
    </row>
    <row r="51" ht="20.4" customHeight="1">
      <c r="A51" s="36"/>
      <c r="B51" s="36"/>
      <c r="C51" s="36"/>
      <c r="D51" s="36"/>
      <c r="E51" t="s" s="93">
        <v>40</v>
      </c>
      <c r="F51" t="s" s="94">
        <v>25</v>
      </c>
      <c r="G51" s="39"/>
      <c r="H51" s="95">
        <v>755</v>
      </c>
      <c r="I51" s="96">
        <v>10</v>
      </c>
      <c r="J51" s="97">
        <v>46</v>
      </c>
      <c r="K51" s="47"/>
      <c r="L51" s="47"/>
      <c r="M51" s="47"/>
      <c r="N51" s="47"/>
      <c r="O51" s="47"/>
      <c r="P51" s="47"/>
      <c r="Q51" s="47"/>
      <c r="R51" s="47"/>
      <c r="S51" s="47"/>
      <c r="T51" s="90"/>
      <c r="U51" s="91"/>
      <c r="V51" s="92"/>
      <c r="W51" s="47"/>
      <c r="X51" s="47"/>
      <c r="Y51" s="47">
        <f>SUM(K51:T51)</f>
        <v>0</v>
      </c>
      <c r="Z51" s="47">
        <f>SUM(U51:X51)</f>
        <v>0</v>
      </c>
      <c r="AA51" s="48">
        <f>H51*Z51/1000</f>
        <v>0</v>
      </c>
      <c r="AB51" s="48">
        <f>H51*Y51/1000</f>
        <v>0</v>
      </c>
      <c r="AC51" s="49">
        <f>(Y51+Z51)*J51</f>
        <v>0</v>
      </c>
    </row>
    <row r="52" ht="20.4" customHeight="1">
      <c r="A52" s="50"/>
      <c r="B52" s="50"/>
      <c r="C52" s="50"/>
      <c r="D52" s="50"/>
      <c r="E52" s="51"/>
      <c r="F52" t="s" s="98">
        <v>26</v>
      </c>
      <c r="G52" s="53"/>
      <c r="H52" s="99">
        <v>766</v>
      </c>
      <c r="I52" s="100">
        <v>10</v>
      </c>
      <c r="J52" s="101">
        <v>46</v>
      </c>
      <c r="K52" s="57"/>
      <c r="L52" s="57"/>
      <c r="M52" s="57"/>
      <c r="N52" s="57"/>
      <c r="O52" s="57"/>
      <c r="P52" s="57"/>
      <c r="Q52" s="57"/>
      <c r="R52" s="57"/>
      <c r="S52" s="57"/>
      <c r="T52" s="58"/>
      <c r="U52" s="59"/>
      <c r="V52" s="60"/>
      <c r="W52" s="57"/>
      <c r="X52" s="57"/>
      <c r="Y52" s="61">
        <f>SUM(K52:T52)</f>
        <v>0</v>
      </c>
      <c r="Z52" s="61">
        <f>SUM(U52:X52)</f>
        <v>0</v>
      </c>
      <c r="AA52" s="62">
        <f>H52*Z52/1000</f>
        <v>0</v>
      </c>
      <c r="AB52" s="62">
        <f>H52*Y52/1000</f>
        <v>0</v>
      </c>
      <c r="AC52" s="63">
        <f>(Y52+Z52)*J52</f>
        <v>0</v>
      </c>
    </row>
    <row r="53" ht="20.4" customHeight="1">
      <c r="A53" s="64"/>
      <c r="B53" s="64"/>
      <c r="C53" s="64"/>
      <c r="D53" s="64"/>
      <c r="E53" s="65"/>
      <c r="F53" t="s" s="98">
        <v>27</v>
      </c>
      <c r="G53" s="66"/>
      <c r="H53" s="99">
        <v>363</v>
      </c>
      <c r="I53" s="100">
        <v>5</v>
      </c>
      <c r="J53" s="101">
        <v>22</v>
      </c>
      <c r="K53" s="68"/>
      <c r="L53" s="68"/>
      <c r="M53" s="68"/>
      <c r="N53" s="68"/>
      <c r="O53" s="68"/>
      <c r="P53" s="67"/>
      <c r="Q53" s="68"/>
      <c r="R53" s="68"/>
      <c r="S53" s="68"/>
      <c r="T53" s="69"/>
      <c r="U53" s="70"/>
      <c r="V53" s="71"/>
      <c r="W53" s="68"/>
      <c r="X53" s="68"/>
      <c r="Y53" s="68">
        <f>SUM(K53:T53)</f>
        <v>0</v>
      </c>
      <c r="Z53" s="68">
        <f>SUM(U53:X53)</f>
        <v>0</v>
      </c>
      <c r="AA53" s="72">
        <f>H53*Z53/1000</f>
        <v>0</v>
      </c>
      <c r="AB53" s="72">
        <f>H53*Y53/1000</f>
        <v>0</v>
      </c>
      <c r="AC53" s="73">
        <f>(Y53+Z53)*J53</f>
        <v>0</v>
      </c>
    </row>
    <row r="54" ht="20.4" customHeight="1">
      <c r="A54" s="50"/>
      <c r="B54" s="50"/>
      <c r="C54" s="50"/>
      <c r="D54" s="50"/>
      <c r="E54" s="51"/>
      <c r="F54" t="s" s="98">
        <v>28</v>
      </c>
      <c r="G54" s="53"/>
      <c r="H54" s="99">
        <v>418</v>
      </c>
      <c r="I54" s="100">
        <v>5</v>
      </c>
      <c r="J54" s="101">
        <v>26</v>
      </c>
      <c r="K54" s="57"/>
      <c r="L54" s="57"/>
      <c r="M54" s="57"/>
      <c r="N54" s="57"/>
      <c r="O54" s="57"/>
      <c r="P54" s="74"/>
      <c r="Q54" s="57"/>
      <c r="R54" s="57"/>
      <c r="S54" s="57"/>
      <c r="T54" s="58"/>
      <c r="U54" s="59"/>
      <c r="V54" s="60"/>
      <c r="W54" s="57"/>
      <c r="X54" s="57"/>
      <c r="Y54" s="61">
        <f>SUM(K54:T54)</f>
        <v>0</v>
      </c>
      <c r="Z54" s="61">
        <f>SUM(U54:X54)</f>
        <v>0</v>
      </c>
      <c r="AA54" s="62">
        <f>H54*Z54/1000</f>
        <v>0</v>
      </c>
      <c r="AB54" s="62">
        <f>H54*Y54/1000</f>
        <v>0</v>
      </c>
      <c r="AC54" s="63">
        <f>(Y54+Z54)*J54</f>
        <v>0</v>
      </c>
    </row>
    <row r="55" ht="20.4" customHeight="1">
      <c r="A55" s="64"/>
      <c r="B55" s="64"/>
      <c r="C55" s="64"/>
      <c r="D55" s="64"/>
      <c r="E55" s="65"/>
      <c r="F55" t="s" s="98">
        <v>29</v>
      </c>
      <c r="G55" s="66"/>
      <c r="H55" s="99">
        <v>686</v>
      </c>
      <c r="I55" s="100">
        <v>5</v>
      </c>
      <c r="J55" s="101">
        <v>42</v>
      </c>
      <c r="K55" s="68"/>
      <c r="L55" s="68"/>
      <c r="M55" s="68"/>
      <c r="N55" s="68"/>
      <c r="O55" s="68"/>
      <c r="P55" s="67"/>
      <c r="Q55" s="68"/>
      <c r="R55" s="68"/>
      <c r="S55" s="68"/>
      <c r="T55" s="69"/>
      <c r="U55" s="70"/>
      <c r="V55" s="71"/>
      <c r="W55" s="68"/>
      <c r="X55" s="68"/>
      <c r="Y55" s="68">
        <f>SUM(K55:T55)</f>
        <v>0</v>
      </c>
      <c r="Z55" s="68">
        <f>SUM(U55:X55)</f>
        <v>0</v>
      </c>
      <c r="AA55" s="72">
        <f>H55*Z55/1000</f>
        <v>0</v>
      </c>
      <c r="AB55" s="72">
        <f>H55*Y55/1000</f>
        <v>0</v>
      </c>
      <c r="AC55" s="73">
        <f>(Y55+Z55)*J55</f>
        <v>0</v>
      </c>
    </row>
    <row r="56" ht="20.4" customHeight="1">
      <c r="A56" s="50"/>
      <c r="B56" s="50"/>
      <c r="C56" s="50"/>
      <c r="D56" s="50"/>
      <c r="E56" s="51"/>
      <c r="F56" t="s" s="98">
        <v>30</v>
      </c>
      <c r="G56" s="53"/>
      <c r="H56" s="99">
        <v>569</v>
      </c>
      <c r="I56" s="100">
        <v>5</v>
      </c>
      <c r="J56" s="101">
        <v>35</v>
      </c>
      <c r="K56" s="57"/>
      <c r="L56" s="57"/>
      <c r="M56" s="57"/>
      <c r="N56" s="57"/>
      <c r="O56" s="57"/>
      <c r="P56" s="74"/>
      <c r="Q56" s="57"/>
      <c r="R56" s="57"/>
      <c r="S56" s="57"/>
      <c r="T56" s="58"/>
      <c r="U56" s="59"/>
      <c r="V56" s="60"/>
      <c r="W56" s="57"/>
      <c r="X56" s="57"/>
      <c r="Y56" s="61">
        <f>SUM(K56:T56)</f>
        <v>0</v>
      </c>
      <c r="Z56" s="61">
        <f>SUM(U56:X56)</f>
        <v>0</v>
      </c>
      <c r="AA56" s="62">
        <f>H56*Z56/1000</f>
        <v>0</v>
      </c>
      <c r="AB56" s="62">
        <f>H56*Y56/1000</f>
        <v>0</v>
      </c>
      <c r="AC56" s="63">
        <f>(Y56+Z56)*J56</f>
        <v>0</v>
      </c>
    </row>
    <row r="57" ht="20.4" customHeight="1">
      <c r="A57" s="64"/>
      <c r="B57" s="64"/>
      <c r="C57" s="64"/>
      <c r="D57" s="64"/>
      <c r="E57" s="65"/>
      <c r="F57" t="s" s="98">
        <v>31</v>
      </c>
      <c r="G57" s="66"/>
      <c r="H57" s="99">
        <v>1718</v>
      </c>
      <c r="I57" s="100">
        <v>5</v>
      </c>
      <c r="J57" s="101">
        <v>86</v>
      </c>
      <c r="K57" s="68"/>
      <c r="L57" s="68"/>
      <c r="M57" s="68"/>
      <c r="N57" s="68"/>
      <c r="O57" s="68"/>
      <c r="P57" s="67"/>
      <c r="Q57" s="68"/>
      <c r="R57" s="68"/>
      <c r="S57" s="68"/>
      <c r="T57" s="69"/>
      <c r="U57" s="70"/>
      <c r="V57" s="71"/>
      <c r="W57" s="68"/>
      <c r="X57" s="68"/>
      <c r="Y57" s="68">
        <f>SUM(K57:T57)</f>
        <v>0</v>
      </c>
      <c r="Z57" s="68">
        <f>SUM(U57:X57)</f>
        <v>0</v>
      </c>
      <c r="AA57" s="72">
        <f>H57*Z57/1000</f>
        <v>0</v>
      </c>
      <c r="AB57" s="72">
        <f>H57*Y57/1000</f>
        <v>0</v>
      </c>
      <c r="AC57" s="73">
        <f>(Y57+Z57)*J57</f>
        <v>0</v>
      </c>
    </row>
    <row r="58" ht="20.4" customHeight="1">
      <c r="A58" s="50"/>
      <c r="B58" s="50"/>
      <c r="C58" s="50"/>
      <c r="D58" s="50"/>
      <c r="E58" s="51"/>
      <c r="F58" t="s" s="98">
        <v>32</v>
      </c>
      <c r="G58" s="53"/>
      <c r="H58" s="99">
        <v>1425</v>
      </c>
      <c r="I58" s="100">
        <v>5</v>
      </c>
      <c r="J58" s="101">
        <v>72</v>
      </c>
      <c r="K58" s="57"/>
      <c r="L58" s="57"/>
      <c r="M58" s="57"/>
      <c r="N58" s="57"/>
      <c r="O58" s="57"/>
      <c r="P58" s="74"/>
      <c r="Q58" s="57"/>
      <c r="R58" s="57"/>
      <c r="S58" s="57"/>
      <c r="T58" s="58"/>
      <c r="U58" s="59"/>
      <c r="V58" s="60"/>
      <c r="W58" s="57"/>
      <c r="X58" s="57"/>
      <c r="Y58" s="61">
        <f>SUM(K58:T58)</f>
        <v>0</v>
      </c>
      <c r="Z58" s="61">
        <f>SUM(U58:X58)</f>
        <v>0</v>
      </c>
      <c r="AA58" s="62">
        <f>H58*Z58/1000</f>
        <v>0</v>
      </c>
      <c r="AB58" s="62">
        <f>H58*Y58/1000</f>
        <v>0</v>
      </c>
      <c r="AC58" s="63">
        <f>(Y58+Z58)*J58</f>
        <v>0</v>
      </c>
    </row>
    <row r="59" ht="20.4" customHeight="1">
      <c r="A59" s="64"/>
      <c r="B59" s="64"/>
      <c r="C59" s="64"/>
      <c r="D59" s="64"/>
      <c r="E59" s="65"/>
      <c r="F59" t="s" s="98">
        <v>33</v>
      </c>
      <c r="G59" s="66"/>
      <c r="H59" s="99">
        <v>3709</v>
      </c>
      <c r="I59" s="100">
        <v>5</v>
      </c>
      <c r="J59" s="101">
        <v>93</v>
      </c>
      <c r="K59" s="68"/>
      <c r="L59" s="68"/>
      <c r="M59" s="68"/>
      <c r="N59" s="68"/>
      <c r="O59" s="68"/>
      <c r="P59" s="67"/>
      <c r="Q59" s="68"/>
      <c r="R59" s="68"/>
      <c r="S59" s="68"/>
      <c r="T59" s="69"/>
      <c r="U59" s="70"/>
      <c r="V59" s="71"/>
      <c r="W59" s="68"/>
      <c r="X59" s="68"/>
      <c r="Y59" s="68">
        <f>SUM(K59:T59)</f>
        <v>0</v>
      </c>
      <c r="Z59" s="68">
        <f>SUM(U59:X59)</f>
        <v>0</v>
      </c>
      <c r="AA59" s="72">
        <f>H59*Z59/1000</f>
        <v>0</v>
      </c>
      <c r="AB59" s="72">
        <f>H59*Y59/1000</f>
        <v>0</v>
      </c>
      <c r="AC59" s="73">
        <f>(Y59+Z59)*J59</f>
        <v>0</v>
      </c>
    </row>
    <row r="60" ht="20.4" customHeight="1">
      <c r="A60" s="50"/>
      <c r="B60" s="50"/>
      <c r="C60" s="50"/>
      <c r="D60" s="50"/>
      <c r="E60" s="51"/>
      <c r="F60" t="s" s="98">
        <v>34</v>
      </c>
      <c r="G60" s="53"/>
      <c r="H60" s="99">
        <v>3828</v>
      </c>
      <c r="I60" s="100">
        <v>5</v>
      </c>
      <c r="J60" s="101">
        <v>96</v>
      </c>
      <c r="K60" s="57"/>
      <c r="L60" s="57"/>
      <c r="M60" s="57"/>
      <c r="N60" s="57"/>
      <c r="O60" s="57"/>
      <c r="P60" s="74"/>
      <c r="Q60" s="57"/>
      <c r="R60" s="57"/>
      <c r="S60" s="57"/>
      <c r="T60" s="58"/>
      <c r="U60" s="59"/>
      <c r="V60" s="60"/>
      <c r="W60" s="57"/>
      <c r="X60" s="57"/>
      <c r="Y60" s="61">
        <f>SUM(K60:T60)</f>
        <v>0</v>
      </c>
      <c r="Z60" s="61">
        <f>SUM(U60:X60)</f>
        <v>0</v>
      </c>
      <c r="AA60" s="62">
        <f>H60*Z60/1000</f>
        <v>0</v>
      </c>
      <c r="AB60" s="62">
        <f>H60*Y60/1000</f>
        <v>0</v>
      </c>
      <c r="AC60" s="63">
        <f>(Y60+Z60)*J60</f>
        <v>0</v>
      </c>
    </row>
    <row r="61" ht="20.4" customHeight="1">
      <c r="A61" s="64"/>
      <c r="B61" s="64"/>
      <c r="C61" s="64"/>
      <c r="D61" s="64"/>
      <c r="E61" s="65"/>
      <c r="F61" t="s" s="98">
        <v>35</v>
      </c>
      <c r="G61" s="66"/>
      <c r="H61" s="99">
        <v>4943</v>
      </c>
      <c r="I61" s="100">
        <v>5</v>
      </c>
      <c r="J61" s="101">
        <v>170</v>
      </c>
      <c r="K61" s="68"/>
      <c r="L61" s="68"/>
      <c r="M61" s="68"/>
      <c r="N61" s="68"/>
      <c r="O61" s="68"/>
      <c r="P61" s="68"/>
      <c r="Q61" s="68"/>
      <c r="R61" s="68"/>
      <c r="S61" s="68"/>
      <c r="T61" s="69"/>
      <c r="U61" s="70"/>
      <c r="V61" s="71"/>
      <c r="W61" s="68"/>
      <c r="X61" s="68"/>
      <c r="Y61" s="68">
        <f>SUM(K61:T61)</f>
        <v>0</v>
      </c>
      <c r="Z61" s="68">
        <f>SUM(U61:X61)</f>
        <v>0</v>
      </c>
      <c r="AA61" s="72">
        <f>H61*Z61/1000</f>
        <v>0</v>
      </c>
      <c r="AB61" s="72">
        <f>H61*Y61/1000</f>
        <v>0</v>
      </c>
      <c r="AC61" s="73">
        <f>(Y61+Z61)*J61</f>
        <v>0</v>
      </c>
    </row>
    <row r="62" ht="20.4" customHeight="1">
      <c r="A62" s="76"/>
      <c r="B62" s="76"/>
      <c r="C62" s="76"/>
      <c r="D62" s="76"/>
      <c r="E62" s="77"/>
      <c r="F62" t="s" s="102">
        <v>36</v>
      </c>
      <c r="G62" s="79"/>
      <c r="H62" s="103">
        <v>1950</v>
      </c>
      <c r="I62" s="104">
        <v>1</v>
      </c>
      <c r="J62" s="105">
        <v>125</v>
      </c>
      <c r="K62" s="83"/>
      <c r="L62" s="83"/>
      <c r="M62" s="83"/>
      <c r="N62" s="83"/>
      <c r="O62" s="83"/>
      <c r="P62" s="83"/>
      <c r="Q62" s="83"/>
      <c r="R62" s="83"/>
      <c r="S62" s="83"/>
      <c r="T62" s="84"/>
      <c r="U62" s="85"/>
      <c r="V62" s="86"/>
      <c r="W62" s="83"/>
      <c r="X62" s="83"/>
      <c r="Y62" s="87">
        <f>SUM(K62:T62)</f>
        <v>0</v>
      </c>
      <c r="Z62" s="87">
        <f>SUM(U62:X62)</f>
        <v>0</v>
      </c>
      <c r="AA62" s="88">
        <f>H62*Z62/1000</f>
        <v>0</v>
      </c>
      <c r="AB62" s="88">
        <f>H62*Y62/1000</f>
        <v>0</v>
      </c>
      <c r="AC62" s="89">
        <f>(Y62+Z62)*J62</f>
        <v>0</v>
      </c>
    </row>
    <row r="63" ht="20.4" customHeight="1">
      <c r="A63" s="36"/>
      <c r="B63" s="36"/>
      <c r="C63" s="36"/>
      <c r="D63" s="36"/>
      <c r="E63" t="s" s="106">
        <v>41</v>
      </c>
      <c r="F63" t="s" s="38">
        <v>25</v>
      </c>
      <c r="G63" s="39"/>
      <c r="H63" s="40">
        <v>800</v>
      </c>
      <c r="I63" s="41">
        <v>10</v>
      </c>
      <c r="J63" s="42">
        <v>48</v>
      </c>
      <c r="K63" s="47"/>
      <c r="L63" s="47"/>
      <c r="M63" s="47"/>
      <c r="N63" s="47"/>
      <c r="O63" s="47"/>
      <c r="P63" s="47"/>
      <c r="Q63" s="47"/>
      <c r="R63" s="47"/>
      <c r="S63" s="47"/>
      <c r="T63" s="90"/>
      <c r="U63" s="91"/>
      <c r="V63" s="92"/>
      <c r="W63" s="47"/>
      <c r="X63" s="47"/>
      <c r="Y63" s="47">
        <f>SUM(K63:T63)</f>
        <v>0</v>
      </c>
      <c r="Z63" s="47">
        <f>SUM(U63:X63)</f>
        <v>0</v>
      </c>
      <c r="AA63" s="48">
        <f>H63*Z63/1000</f>
        <v>0</v>
      </c>
      <c r="AB63" s="48">
        <f>H63*Y63/1000</f>
        <v>0</v>
      </c>
      <c r="AC63" s="49">
        <f>(Y63+Z63)*J63</f>
        <v>0</v>
      </c>
    </row>
    <row r="64" ht="20.4" customHeight="1">
      <c r="A64" s="50"/>
      <c r="B64" s="50"/>
      <c r="C64" s="50"/>
      <c r="D64" s="50"/>
      <c r="E64" s="51"/>
      <c r="F64" t="s" s="52">
        <v>26</v>
      </c>
      <c r="G64" s="53"/>
      <c r="H64" s="54">
        <v>800</v>
      </c>
      <c r="I64" s="55">
        <v>10</v>
      </c>
      <c r="J64" s="56">
        <v>48</v>
      </c>
      <c r="K64" s="57"/>
      <c r="L64" s="57"/>
      <c r="M64" s="57"/>
      <c r="N64" s="57"/>
      <c r="O64" s="57"/>
      <c r="P64" s="57"/>
      <c r="Q64" s="57"/>
      <c r="R64" s="57"/>
      <c r="S64" s="57"/>
      <c r="T64" s="58"/>
      <c r="U64" s="59"/>
      <c r="V64" s="60"/>
      <c r="W64" s="57"/>
      <c r="X64" s="57"/>
      <c r="Y64" s="61">
        <f>SUM(K64:T64)</f>
        <v>0</v>
      </c>
      <c r="Z64" s="61">
        <f>SUM(U64:X64)</f>
        <v>0</v>
      </c>
      <c r="AA64" s="62">
        <f>H64*Z64/1000</f>
        <v>0</v>
      </c>
      <c r="AB64" s="62">
        <f>H64*Y64/1000</f>
        <v>0</v>
      </c>
      <c r="AC64" s="63">
        <f>(Y64+Z64)*J64</f>
        <v>0</v>
      </c>
    </row>
    <row r="65" ht="20.4" customHeight="1">
      <c r="A65" s="64"/>
      <c r="B65" s="64"/>
      <c r="C65" s="64"/>
      <c r="D65" s="64"/>
      <c r="E65" s="65"/>
      <c r="F65" t="s" s="52">
        <v>27</v>
      </c>
      <c r="G65" s="66"/>
      <c r="H65" s="54">
        <v>392</v>
      </c>
      <c r="I65" s="55">
        <v>5</v>
      </c>
      <c r="J65" s="56">
        <v>24</v>
      </c>
      <c r="K65" s="68"/>
      <c r="L65" s="68"/>
      <c r="M65" s="68"/>
      <c r="N65" s="68"/>
      <c r="O65" s="68"/>
      <c r="P65" s="68"/>
      <c r="Q65" s="68"/>
      <c r="R65" s="68"/>
      <c r="S65" s="68"/>
      <c r="T65" s="69"/>
      <c r="U65" s="70"/>
      <c r="V65" s="71"/>
      <c r="W65" s="68"/>
      <c r="X65" s="68"/>
      <c r="Y65" s="68">
        <f>SUM(K65:T65)</f>
        <v>0</v>
      </c>
      <c r="Z65" s="68">
        <f>SUM(U65:X65)</f>
        <v>0</v>
      </c>
      <c r="AA65" s="72">
        <f>H65*Z65/1000</f>
        <v>0</v>
      </c>
      <c r="AB65" s="72">
        <f>H65*Y65/1000</f>
        <v>0</v>
      </c>
      <c r="AC65" s="73">
        <f>(Y65+Z65)*J65</f>
        <v>0</v>
      </c>
    </row>
    <row r="66" ht="20.4" customHeight="1">
      <c r="A66" s="50"/>
      <c r="B66" s="50"/>
      <c r="C66" s="50"/>
      <c r="D66" s="50"/>
      <c r="E66" s="51"/>
      <c r="F66" t="s" s="52">
        <v>28</v>
      </c>
      <c r="G66" s="53"/>
      <c r="H66" s="54">
        <v>499</v>
      </c>
      <c r="I66" s="55">
        <v>5</v>
      </c>
      <c r="J66" s="56">
        <v>30</v>
      </c>
      <c r="K66" s="57"/>
      <c r="L66" s="57"/>
      <c r="M66" s="57"/>
      <c r="N66" s="57"/>
      <c r="O66" s="57"/>
      <c r="P66" s="57"/>
      <c r="Q66" s="57"/>
      <c r="R66" s="57"/>
      <c r="S66" s="57"/>
      <c r="T66" s="58"/>
      <c r="U66" s="59"/>
      <c r="V66" s="60"/>
      <c r="W66" s="57"/>
      <c r="X66" s="57"/>
      <c r="Y66" s="61">
        <f>SUM(K66:T66)</f>
        <v>0</v>
      </c>
      <c r="Z66" s="61">
        <f>SUM(U66:X66)</f>
        <v>0</v>
      </c>
      <c r="AA66" s="62">
        <f>H66*Z66/1000</f>
        <v>0</v>
      </c>
      <c r="AB66" s="62">
        <f>H66*Y66/1000</f>
        <v>0</v>
      </c>
      <c r="AC66" s="63">
        <f>(Y66+Z66)*J66</f>
        <v>0</v>
      </c>
    </row>
    <row r="67" ht="20.4" customHeight="1">
      <c r="A67" s="64"/>
      <c r="B67" s="64"/>
      <c r="C67" s="64"/>
      <c r="D67" s="64"/>
      <c r="E67" s="65"/>
      <c r="F67" t="s" s="52">
        <v>29</v>
      </c>
      <c r="G67" s="66"/>
      <c r="H67" s="54">
        <v>676</v>
      </c>
      <c r="I67" s="55">
        <v>5</v>
      </c>
      <c r="J67" s="56">
        <v>41</v>
      </c>
      <c r="K67" s="68"/>
      <c r="L67" s="68"/>
      <c r="M67" s="68"/>
      <c r="N67" s="68"/>
      <c r="O67" s="68"/>
      <c r="P67" s="68"/>
      <c r="Q67" s="68"/>
      <c r="R67" s="68"/>
      <c r="S67" s="68"/>
      <c r="T67" s="69"/>
      <c r="U67" s="70"/>
      <c r="V67" s="71"/>
      <c r="W67" s="68"/>
      <c r="X67" s="68"/>
      <c r="Y67" s="68">
        <f>SUM(K67:T67)</f>
        <v>0</v>
      </c>
      <c r="Z67" s="68">
        <f>SUM(U67:X67)</f>
        <v>0</v>
      </c>
      <c r="AA67" s="72">
        <f>H67*Z67/1000</f>
        <v>0</v>
      </c>
      <c r="AB67" s="72">
        <f>H67*Y67/1000</f>
        <v>0</v>
      </c>
      <c r="AC67" s="73">
        <f>(Y67+Z67)*J67</f>
        <v>0</v>
      </c>
    </row>
    <row r="68" ht="20.4" customHeight="1">
      <c r="A68" s="50"/>
      <c r="B68" s="50"/>
      <c r="C68" s="50"/>
      <c r="D68" s="50"/>
      <c r="E68" s="51"/>
      <c r="F68" t="s" s="52">
        <v>30</v>
      </c>
      <c r="G68" s="53"/>
      <c r="H68" s="54">
        <v>1004</v>
      </c>
      <c r="I68" s="55">
        <v>5</v>
      </c>
      <c r="J68" s="56">
        <v>61</v>
      </c>
      <c r="K68" s="57"/>
      <c r="L68" s="57"/>
      <c r="M68" s="57"/>
      <c r="N68" s="57"/>
      <c r="O68" s="57"/>
      <c r="P68" s="57"/>
      <c r="Q68" s="57"/>
      <c r="R68" s="57"/>
      <c r="S68" s="57"/>
      <c r="T68" s="58"/>
      <c r="U68" s="59"/>
      <c r="V68" s="60"/>
      <c r="W68" s="57"/>
      <c r="X68" s="57"/>
      <c r="Y68" s="61">
        <f>SUM(K68:T68)</f>
        <v>0</v>
      </c>
      <c r="Z68" s="61">
        <f>SUM(U68:X68)</f>
        <v>0</v>
      </c>
      <c r="AA68" s="62">
        <f>H68*Z68/1000</f>
        <v>0</v>
      </c>
      <c r="AB68" s="62">
        <f>H68*Y68/1000</f>
        <v>0</v>
      </c>
      <c r="AC68" s="63">
        <f>(Y68+Z68)*J68</f>
        <v>0</v>
      </c>
    </row>
    <row r="69" ht="20.4" customHeight="1">
      <c r="A69" s="64"/>
      <c r="B69" s="64"/>
      <c r="C69" s="64"/>
      <c r="D69" s="64"/>
      <c r="E69" s="65"/>
      <c r="F69" t="s" s="52">
        <v>31</v>
      </c>
      <c r="G69" s="66"/>
      <c r="H69" s="54">
        <v>1532</v>
      </c>
      <c r="I69" s="55">
        <v>5</v>
      </c>
      <c r="J69" s="56">
        <v>77</v>
      </c>
      <c r="K69" s="68"/>
      <c r="L69" s="68"/>
      <c r="M69" s="68"/>
      <c r="N69" s="68"/>
      <c r="O69" s="68"/>
      <c r="P69" s="68"/>
      <c r="Q69" s="68"/>
      <c r="R69" s="68"/>
      <c r="S69" s="68"/>
      <c r="T69" s="69"/>
      <c r="U69" s="70"/>
      <c r="V69" s="71"/>
      <c r="W69" s="68"/>
      <c r="X69" s="68"/>
      <c r="Y69" s="68">
        <f>SUM(K69:T69)</f>
        <v>0</v>
      </c>
      <c r="Z69" s="68">
        <f>SUM(U69:X69)</f>
        <v>0</v>
      </c>
      <c r="AA69" s="72">
        <f>H69*Z69/1000</f>
        <v>0</v>
      </c>
      <c r="AB69" s="72">
        <f>H69*Y69/1000</f>
        <v>0</v>
      </c>
      <c r="AC69" s="73">
        <f>(Y69+Z69)*J69</f>
        <v>0</v>
      </c>
    </row>
    <row r="70" ht="20.4" customHeight="1">
      <c r="A70" s="50"/>
      <c r="B70" s="50"/>
      <c r="C70" s="50"/>
      <c r="D70" s="50"/>
      <c r="E70" s="51"/>
      <c r="F70" t="s" s="52">
        <v>32</v>
      </c>
      <c r="G70" s="53"/>
      <c r="H70" s="54">
        <v>1510</v>
      </c>
      <c r="I70" s="55">
        <v>5</v>
      </c>
      <c r="J70" s="56">
        <v>76</v>
      </c>
      <c r="K70" s="57"/>
      <c r="L70" s="57"/>
      <c r="M70" s="57"/>
      <c r="N70" s="57"/>
      <c r="O70" s="57"/>
      <c r="P70" s="57"/>
      <c r="Q70" s="57"/>
      <c r="R70" s="57"/>
      <c r="S70" s="57"/>
      <c r="T70" s="58"/>
      <c r="U70" s="59"/>
      <c r="V70" s="60"/>
      <c r="W70" s="57"/>
      <c r="X70" s="57"/>
      <c r="Y70" s="61">
        <f>SUM(K70:T70)</f>
        <v>0</v>
      </c>
      <c r="Z70" s="61">
        <f>SUM(U70:X70)</f>
        <v>0</v>
      </c>
      <c r="AA70" s="62">
        <f>H70*Z70/1000</f>
        <v>0</v>
      </c>
      <c r="AB70" s="62">
        <f>H70*Y70/1000</f>
        <v>0</v>
      </c>
      <c r="AC70" s="63">
        <f>(Y70+Z70)*J70</f>
        <v>0</v>
      </c>
    </row>
    <row r="71" ht="20.4" customHeight="1">
      <c r="A71" s="64"/>
      <c r="B71" s="64"/>
      <c r="C71" s="64"/>
      <c r="D71" s="64"/>
      <c r="E71" s="65"/>
      <c r="F71" t="s" s="52">
        <v>33</v>
      </c>
      <c r="G71" s="66"/>
      <c r="H71" s="54">
        <v>2473</v>
      </c>
      <c r="I71" s="55">
        <v>5</v>
      </c>
      <c r="J71" s="56">
        <v>62</v>
      </c>
      <c r="K71" s="68"/>
      <c r="L71" s="68"/>
      <c r="M71" s="68"/>
      <c r="N71" s="68"/>
      <c r="O71" s="68"/>
      <c r="P71" s="68"/>
      <c r="Q71" s="68"/>
      <c r="R71" s="68"/>
      <c r="S71" s="68"/>
      <c r="T71" s="69"/>
      <c r="U71" s="70"/>
      <c r="V71" s="71"/>
      <c r="W71" s="68"/>
      <c r="X71" s="68"/>
      <c r="Y71" s="68">
        <f>SUM(K71:T71)</f>
        <v>0</v>
      </c>
      <c r="Z71" s="68">
        <f>SUM(U71:X71)</f>
        <v>0</v>
      </c>
      <c r="AA71" s="72">
        <f>H71*Z71/1000</f>
        <v>0</v>
      </c>
      <c r="AB71" s="72">
        <f>H71*Y71/1000</f>
        <v>0</v>
      </c>
      <c r="AC71" s="73">
        <f>(Y71+Z71)*J71</f>
        <v>0</v>
      </c>
    </row>
    <row r="72" ht="20.4" customHeight="1">
      <c r="A72" s="50"/>
      <c r="B72" s="50"/>
      <c r="C72" s="50"/>
      <c r="D72" s="50"/>
      <c r="E72" s="51"/>
      <c r="F72" t="s" s="52">
        <v>34</v>
      </c>
      <c r="G72" s="53"/>
      <c r="H72" s="54">
        <v>2332</v>
      </c>
      <c r="I72" s="55">
        <v>5</v>
      </c>
      <c r="J72" s="56">
        <v>59</v>
      </c>
      <c r="K72" s="57"/>
      <c r="L72" s="57"/>
      <c r="M72" s="57"/>
      <c r="N72" s="57"/>
      <c r="O72" s="57"/>
      <c r="P72" s="57"/>
      <c r="Q72" s="57"/>
      <c r="R72" s="57"/>
      <c r="S72" s="57"/>
      <c r="T72" s="58"/>
      <c r="U72" s="59"/>
      <c r="V72" s="60"/>
      <c r="W72" s="57"/>
      <c r="X72" s="57"/>
      <c r="Y72" s="61">
        <f>SUM(K72:T72)</f>
        <v>0</v>
      </c>
      <c r="Z72" s="61">
        <f>SUM(U72:X72)</f>
        <v>0</v>
      </c>
      <c r="AA72" s="62">
        <f>H72*Z72/1000</f>
        <v>0</v>
      </c>
      <c r="AB72" s="62">
        <f>H72*Y72/1000</f>
        <v>0</v>
      </c>
      <c r="AC72" s="63">
        <f>(Y72+Z72)*J72</f>
        <v>0</v>
      </c>
    </row>
    <row r="73" ht="20.4" customHeight="1">
      <c r="A73" s="64"/>
      <c r="B73" s="64"/>
      <c r="C73" s="64"/>
      <c r="D73" s="64"/>
      <c r="E73" s="65"/>
      <c r="F73" t="s" s="52">
        <v>35</v>
      </c>
      <c r="G73" s="66"/>
      <c r="H73" s="54">
        <v>6387</v>
      </c>
      <c r="I73" s="55">
        <v>5</v>
      </c>
      <c r="J73" s="56">
        <v>192</v>
      </c>
      <c r="K73" s="68"/>
      <c r="L73" s="68"/>
      <c r="M73" s="68"/>
      <c r="N73" s="68"/>
      <c r="O73" s="68"/>
      <c r="P73" s="68"/>
      <c r="Q73" s="68"/>
      <c r="R73" s="68"/>
      <c r="S73" s="68"/>
      <c r="T73" s="69"/>
      <c r="U73" s="70"/>
      <c r="V73" s="71"/>
      <c r="W73" s="68"/>
      <c r="X73" s="68"/>
      <c r="Y73" s="68">
        <f>SUM(K73:T73)</f>
        <v>0</v>
      </c>
      <c r="Z73" s="68">
        <f>SUM(U73:X73)</f>
        <v>0</v>
      </c>
      <c r="AA73" s="72">
        <f>H73*Z73/1000</f>
        <v>0</v>
      </c>
      <c r="AB73" s="72">
        <f>H73*Y73/1000</f>
        <v>0</v>
      </c>
      <c r="AC73" s="73">
        <f>(Y73+Z73)*J73</f>
        <v>0</v>
      </c>
    </row>
    <row r="74" ht="20.4" customHeight="1">
      <c r="A74" s="76"/>
      <c r="B74" s="76"/>
      <c r="C74" s="76"/>
      <c r="D74" s="76"/>
      <c r="E74" s="77"/>
      <c r="F74" t="s" s="78">
        <v>36</v>
      </c>
      <c r="G74" s="79"/>
      <c r="H74" s="80">
        <v>3547</v>
      </c>
      <c r="I74" s="81">
        <v>1</v>
      </c>
      <c r="J74" s="82">
        <v>213</v>
      </c>
      <c r="K74" s="83"/>
      <c r="L74" s="83"/>
      <c r="M74" s="83"/>
      <c r="N74" s="83"/>
      <c r="O74" s="83"/>
      <c r="P74" s="83"/>
      <c r="Q74" s="83"/>
      <c r="R74" s="83"/>
      <c r="S74" s="83"/>
      <c r="T74" s="84"/>
      <c r="U74" s="85"/>
      <c r="V74" s="86"/>
      <c r="W74" s="83"/>
      <c r="X74" s="83"/>
      <c r="Y74" s="87">
        <f>SUM(K74:T74)</f>
        <v>0</v>
      </c>
      <c r="Z74" s="87">
        <f>SUM(U74:X74)</f>
        <v>0</v>
      </c>
      <c r="AA74" s="88">
        <f>H74*Z74/1000</f>
        <v>0</v>
      </c>
      <c r="AB74" s="88">
        <f>H74*Y74/1000</f>
        <v>0</v>
      </c>
      <c r="AC74" s="89">
        <f>(Y74+Z74)*J74</f>
        <v>0</v>
      </c>
    </row>
    <row r="75" ht="20.4" customHeight="1">
      <c r="A75" s="35"/>
      <c r="B75" s="36"/>
      <c r="C75" s="36"/>
      <c r="D75" s="36"/>
      <c r="E75" t="s" s="93">
        <v>42</v>
      </c>
      <c r="F75" t="s" s="94">
        <v>25</v>
      </c>
      <c r="G75" s="39"/>
      <c r="H75" s="95">
        <v>830</v>
      </c>
      <c r="I75" s="96">
        <v>10</v>
      </c>
      <c r="J75" s="97">
        <v>50</v>
      </c>
      <c r="K75" s="47"/>
      <c r="L75" s="47"/>
      <c r="M75" s="47"/>
      <c r="N75" s="47"/>
      <c r="O75" s="47"/>
      <c r="P75" s="47"/>
      <c r="Q75" s="47"/>
      <c r="R75" s="47"/>
      <c r="S75" s="47"/>
      <c r="T75" s="90"/>
      <c r="U75" s="91"/>
      <c r="V75" s="92"/>
      <c r="W75" s="47"/>
      <c r="X75" s="47"/>
      <c r="Y75" s="47">
        <f>SUM(K75:T75)</f>
        <v>0</v>
      </c>
      <c r="Z75" s="47">
        <f>SUM(U75:X75)</f>
        <v>0</v>
      </c>
      <c r="AA75" s="48">
        <f>H75*Z75/1000</f>
        <v>0</v>
      </c>
      <c r="AB75" s="48">
        <f>H75*Y75/1000</f>
        <v>0</v>
      </c>
      <c r="AC75" s="49">
        <f>(Y75+Z75)*J75</f>
        <v>0</v>
      </c>
    </row>
    <row r="76" ht="20.4" customHeight="1">
      <c r="A76" s="50"/>
      <c r="B76" s="50"/>
      <c r="C76" s="50"/>
      <c r="D76" s="50"/>
      <c r="E76" s="51"/>
      <c r="F76" t="s" s="98">
        <v>26</v>
      </c>
      <c r="G76" s="53"/>
      <c r="H76" s="99">
        <v>780</v>
      </c>
      <c r="I76" s="100">
        <v>10</v>
      </c>
      <c r="J76" s="101">
        <v>47</v>
      </c>
      <c r="K76" s="57"/>
      <c r="L76" s="57"/>
      <c r="M76" s="57"/>
      <c r="N76" s="57"/>
      <c r="O76" s="57"/>
      <c r="P76" s="57"/>
      <c r="Q76" s="57"/>
      <c r="R76" s="57"/>
      <c r="S76" s="57"/>
      <c r="T76" s="58"/>
      <c r="U76" s="59"/>
      <c r="V76" s="60"/>
      <c r="W76" s="57"/>
      <c r="X76" s="57"/>
      <c r="Y76" s="61">
        <f>SUM(K76:T76)</f>
        <v>0</v>
      </c>
      <c r="Z76" s="61">
        <f>SUM(U76:X76)</f>
        <v>0</v>
      </c>
      <c r="AA76" s="62">
        <f>H76*Z76/1000</f>
        <v>0</v>
      </c>
      <c r="AB76" s="62">
        <f>H76*Y76/1000</f>
        <v>0</v>
      </c>
      <c r="AC76" s="63">
        <f>(Y76+Z76)*J76</f>
        <v>0</v>
      </c>
    </row>
    <row r="77" ht="20.4" customHeight="1">
      <c r="A77" s="64"/>
      <c r="B77" s="64"/>
      <c r="C77" s="64"/>
      <c r="D77" s="64"/>
      <c r="E77" s="65"/>
      <c r="F77" t="s" s="98">
        <v>27</v>
      </c>
      <c r="G77" s="66"/>
      <c r="H77" s="99">
        <v>620</v>
      </c>
      <c r="I77" s="100">
        <v>5</v>
      </c>
      <c r="J77" s="101">
        <v>38</v>
      </c>
      <c r="K77" s="68"/>
      <c r="L77" s="68"/>
      <c r="M77" s="68"/>
      <c r="N77" s="68"/>
      <c r="O77" s="68"/>
      <c r="P77" s="68"/>
      <c r="Q77" s="68"/>
      <c r="R77" s="68"/>
      <c r="S77" s="68"/>
      <c r="T77" s="69"/>
      <c r="U77" s="70"/>
      <c r="V77" s="71"/>
      <c r="W77" s="68"/>
      <c r="X77" s="68"/>
      <c r="Y77" s="68">
        <f>SUM(K77:T77)</f>
        <v>0</v>
      </c>
      <c r="Z77" s="68">
        <f>SUM(U77:X77)</f>
        <v>0</v>
      </c>
      <c r="AA77" s="72">
        <f>H77*Z77/1000</f>
        <v>0</v>
      </c>
      <c r="AB77" s="72">
        <f>H77*Y77/1000</f>
        <v>0</v>
      </c>
      <c r="AC77" s="73">
        <f>(Y77+Z77)*J77</f>
        <v>0</v>
      </c>
    </row>
    <row r="78" ht="20.4" customHeight="1">
      <c r="A78" s="50"/>
      <c r="B78" s="50"/>
      <c r="C78" s="50"/>
      <c r="D78" s="50"/>
      <c r="E78" s="51"/>
      <c r="F78" t="s" s="98">
        <v>28</v>
      </c>
      <c r="G78" s="53"/>
      <c r="H78" s="99">
        <v>550</v>
      </c>
      <c r="I78" s="100">
        <v>5</v>
      </c>
      <c r="J78" s="101">
        <v>33</v>
      </c>
      <c r="K78" s="57"/>
      <c r="L78" s="57"/>
      <c r="M78" s="57"/>
      <c r="N78" s="57"/>
      <c r="O78" s="57"/>
      <c r="P78" s="57"/>
      <c r="Q78" s="57"/>
      <c r="R78" s="57"/>
      <c r="S78" s="57"/>
      <c r="T78" s="58"/>
      <c r="U78" s="59"/>
      <c r="V78" s="60"/>
      <c r="W78" s="57"/>
      <c r="X78" s="57"/>
      <c r="Y78" s="61">
        <f>SUM(K78:T78)</f>
        <v>0</v>
      </c>
      <c r="Z78" s="61">
        <f>SUM(U78:X78)</f>
        <v>0</v>
      </c>
      <c r="AA78" s="62">
        <f>H78*Z78/1000</f>
        <v>0</v>
      </c>
      <c r="AB78" s="62">
        <f>H78*Y78/1000</f>
        <v>0</v>
      </c>
      <c r="AC78" s="63">
        <f>(Y78+Z78)*J78</f>
        <v>0</v>
      </c>
    </row>
    <row r="79" ht="20.4" customHeight="1">
      <c r="A79" s="64"/>
      <c r="B79" s="64"/>
      <c r="C79" s="64"/>
      <c r="D79" s="64"/>
      <c r="E79" s="65"/>
      <c r="F79" t="s" s="98">
        <v>29</v>
      </c>
      <c r="G79" s="66"/>
      <c r="H79" s="99">
        <v>820</v>
      </c>
      <c r="I79" s="100">
        <v>5</v>
      </c>
      <c r="J79" s="101">
        <v>50</v>
      </c>
      <c r="K79" s="68"/>
      <c r="L79" s="68"/>
      <c r="M79" s="68"/>
      <c r="N79" s="68"/>
      <c r="O79" s="68"/>
      <c r="P79" s="68"/>
      <c r="Q79" s="68"/>
      <c r="R79" s="68"/>
      <c r="S79" s="68"/>
      <c r="T79" s="69"/>
      <c r="U79" s="70"/>
      <c r="V79" s="71"/>
      <c r="W79" s="68"/>
      <c r="X79" s="68"/>
      <c r="Y79" s="68">
        <f>SUM(K79:T79)</f>
        <v>0</v>
      </c>
      <c r="Z79" s="68">
        <f>SUM(U79:X79)</f>
        <v>0</v>
      </c>
      <c r="AA79" s="72">
        <f>H79*Z79/1000</f>
        <v>0</v>
      </c>
      <c r="AB79" s="72">
        <f>H79*Y79/1000</f>
        <v>0</v>
      </c>
      <c r="AC79" s="73">
        <f>(Y79+Z79)*J79</f>
        <v>0</v>
      </c>
    </row>
    <row r="80" ht="20.4" customHeight="1">
      <c r="A80" s="50"/>
      <c r="B80" s="50"/>
      <c r="C80" s="50"/>
      <c r="D80" s="50"/>
      <c r="E80" s="51"/>
      <c r="F80" t="s" s="98">
        <v>30</v>
      </c>
      <c r="G80" s="53"/>
      <c r="H80" s="99">
        <v>1150</v>
      </c>
      <c r="I80" s="100">
        <v>5</v>
      </c>
      <c r="J80" s="101">
        <v>69</v>
      </c>
      <c r="K80" s="57"/>
      <c r="L80" s="57"/>
      <c r="M80" s="57"/>
      <c r="N80" s="57"/>
      <c r="O80" s="57"/>
      <c r="P80" s="57"/>
      <c r="Q80" s="57"/>
      <c r="R80" s="57"/>
      <c r="S80" s="57"/>
      <c r="T80" s="58"/>
      <c r="U80" s="59"/>
      <c r="V80" s="60"/>
      <c r="W80" s="57"/>
      <c r="X80" s="57"/>
      <c r="Y80" s="61">
        <f>SUM(K80:T80)</f>
        <v>0</v>
      </c>
      <c r="Z80" s="61">
        <f>SUM(U80:X80)</f>
        <v>0</v>
      </c>
      <c r="AA80" s="62">
        <f>H80*Z80/1000</f>
        <v>0</v>
      </c>
      <c r="AB80" s="62">
        <f>H80*Y80/1000</f>
        <v>0</v>
      </c>
      <c r="AC80" s="63">
        <f>(Y80+Z80)*J80</f>
        <v>0</v>
      </c>
    </row>
    <row r="81" ht="20.4" customHeight="1">
      <c r="A81" s="64"/>
      <c r="B81" s="64"/>
      <c r="C81" s="64"/>
      <c r="D81" s="64"/>
      <c r="E81" s="65"/>
      <c r="F81" t="s" s="98">
        <v>31</v>
      </c>
      <c r="G81" s="66"/>
      <c r="H81" s="99">
        <v>1890</v>
      </c>
      <c r="I81" s="100">
        <v>5</v>
      </c>
      <c r="J81" s="101">
        <v>85</v>
      </c>
      <c r="K81" s="68"/>
      <c r="L81" s="68"/>
      <c r="M81" s="68"/>
      <c r="N81" s="68"/>
      <c r="O81" s="68"/>
      <c r="P81" s="68"/>
      <c r="Q81" s="68"/>
      <c r="R81" s="68"/>
      <c r="S81" s="68"/>
      <c r="T81" s="69"/>
      <c r="U81" s="70"/>
      <c r="V81" s="71"/>
      <c r="W81" s="68"/>
      <c r="X81" s="68"/>
      <c r="Y81" s="68">
        <f>SUM(K81:T81)</f>
        <v>0</v>
      </c>
      <c r="Z81" s="68">
        <f>SUM(U81:X81)</f>
        <v>0</v>
      </c>
      <c r="AA81" s="72">
        <f>H81*Z81/1000</f>
        <v>0</v>
      </c>
      <c r="AB81" s="72">
        <f>H81*Y81/1000</f>
        <v>0</v>
      </c>
      <c r="AC81" s="73">
        <f>(Y81+Z81)*J81</f>
        <v>0</v>
      </c>
    </row>
    <row r="82" ht="20.4" customHeight="1">
      <c r="A82" s="50"/>
      <c r="B82" s="50"/>
      <c r="C82" s="50"/>
      <c r="D82" s="50"/>
      <c r="E82" s="51"/>
      <c r="F82" t="s" s="98">
        <v>32</v>
      </c>
      <c r="G82" s="53"/>
      <c r="H82" s="99">
        <v>1750</v>
      </c>
      <c r="I82" s="100">
        <v>5</v>
      </c>
      <c r="J82" s="101">
        <v>80</v>
      </c>
      <c r="K82" s="57"/>
      <c r="L82" s="57"/>
      <c r="M82" s="57"/>
      <c r="N82" s="57"/>
      <c r="O82" s="57"/>
      <c r="P82" s="57"/>
      <c r="Q82" s="57"/>
      <c r="R82" s="57"/>
      <c r="S82" s="57"/>
      <c r="T82" s="58"/>
      <c r="U82" s="59"/>
      <c r="V82" s="60"/>
      <c r="W82" s="57"/>
      <c r="X82" s="57"/>
      <c r="Y82" s="61">
        <f>SUM(K82:T82)</f>
        <v>0</v>
      </c>
      <c r="Z82" s="61">
        <f>SUM(U82:X82)</f>
        <v>0</v>
      </c>
      <c r="AA82" s="62">
        <f>H82*Z82/1000</f>
        <v>0</v>
      </c>
      <c r="AB82" s="62">
        <f>H82*Y82/1000</f>
        <v>0</v>
      </c>
      <c r="AC82" s="63">
        <f>(Y82+Z82)*J82</f>
        <v>0</v>
      </c>
    </row>
    <row r="83" ht="20.4" customHeight="1">
      <c r="A83" s="64"/>
      <c r="B83" s="64"/>
      <c r="C83" s="64"/>
      <c r="D83" s="64"/>
      <c r="E83" s="65"/>
      <c r="F83" t="s" s="98">
        <v>33</v>
      </c>
      <c r="G83" s="66"/>
      <c r="H83" s="99">
        <v>3160</v>
      </c>
      <c r="I83" s="100">
        <v>5</v>
      </c>
      <c r="J83" s="101">
        <v>99</v>
      </c>
      <c r="K83" s="68"/>
      <c r="L83" s="68"/>
      <c r="M83" s="68"/>
      <c r="N83" s="68"/>
      <c r="O83" s="68"/>
      <c r="P83" s="68"/>
      <c r="Q83" s="68"/>
      <c r="R83" s="68"/>
      <c r="S83" s="68"/>
      <c r="T83" s="69"/>
      <c r="U83" s="70"/>
      <c r="V83" s="71"/>
      <c r="W83" s="68"/>
      <c r="X83" s="68"/>
      <c r="Y83" s="68">
        <f>SUM(K83:T83)</f>
        <v>0</v>
      </c>
      <c r="Z83" s="68">
        <f>SUM(U83:X83)</f>
        <v>0</v>
      </c>
      <c r="AA83" s="72">
        <f>H83*Z83/1000</f>
        <v>0</v>
      </c>
      <c r="AB83" s="72">
        <f>H83*Y83/1000</f>
        <v>0</v>
      </c>
      <c r="AC83" s="73">
        <f>(Y83+Z83)*J83</f>
        <v>0</v>
      </c>
    </row>
    <row r="84" ht="20.4" customHeight="1">
      <c r="A84" s="50"/>
      <c r="B84" s="50"/>
      <c r="C84" s="50"/>
      <c r="D84" s="50"/>
      <c r="E84" s="51"/>
      <c r="F84" t="s" s="98">
        <v>34</v>
      </c>
      <c r="G84" s="53"/>
      <c r="H84" s="99">
        <v>3070</v>
      </c>
      <c r="I84" s="100">
        <v>5</v>
      </c>
      <c r="J84" s="101">
        <v>95</v>
      </c>
      <c r="K84" s="57"/>
      <c r="L84" s="57"/>
      <c r="M84" s="57"/>
      <c r="N84" s="57"/>
      <c r="O84" s="57"/>
      <c r="P84" s="57"/>
      <c r="Q84" s="57"/>
      <c r="R84" s="57"/>
      <c r="S84" s="57"/>
      <c r="T84" s="58"/>
      <c r="U84" s="59"/>
      <c r="V84" s="60"/>
      <c r="W84" s="57"/>
      <c r="X84" s="57"/>
      <c r="Y84" s="61">
        <f>SUM(K84:T84)</f>
        <v>0</v>
      </c>
      <c r="Z84" s="61">
        <f>SUM(U84:X84)</f>
        <v>0</v>
      </c>
      <c r="AA84" s="62">
        <f>H84*Z84/1000</f>
        <v>0</v>
      </c>
      <c r="AB84" s="62">
        <f>H84*Y84/1000</f>
        <v>0</v>
      </c>
      <c r="AC84" s="63">
        <f>(Y84+Z84)*J84</f>
        <v>0</v>
      </c>
    </row>
    <row r="85" ht="20.4" customHeight="1">
      <c r="A85" s="64"/>
      <c r="B85" s="64"/>
      <c r="C85" s="64"/>
      <c r="D85" s="64"/>
      <c r="E85" s="65"/>
      <c r="F85" t="s" s="98">
        <v>35</v>
      </c>
      <c r="G85" s="66"/>
      <c r="H85" s="99">
        <v>5000</v>
      </c>
      <c r="I85" s="100">
        <v>5</v>
      </c>
      <c r="J85" s="101">
        <v>199</v>
      </c>
      <c r="K85" s="68"/>
      <c r="L85" s="68"/>
      <c r="M85" s="68"/>
      <c r="N85" s="68"/>
      <c r="O85" s="68"/>
      <c r="P85" s="68"/>
      <c r="Q85" s="68"/>
      <c r="R85" s="68"/>
      <c r="S85" s="68"/>
      <c r="T85" s="69"/>
      <c r="U85" s="70"/>
      <c r="V85" s="71"/>
      <c r="W85" s="68"/>
      <c r="X85" s="68"/>
      <c r="Y85" s="68">
        <f>SUM(K85:T85)</f>
        <v>0</v>
      </c>
      <c r="Z85" s="68">
        <f>SUM(U85:X85)</f>
        <v>0</v>
      </c>
      <c r="AA85" s="72">
        <f>H85*Z85/1000</f>
        <v>0</v>
      </c>
      <c r="AB85" s="72">
        <f>H85*Y85/1000</f>
        <v>0</v>
      </c>
      <c r="AC85" s="73">
        <f>(Y85+Z85)*J85</f>
        <v>0</v>
      </c>
    </row>
    <row r="86" ht="20.4" customHeight="1">
      <c r="A86" s="76"/>
      <c r="B86" s="76"/>
      <c r="C86" s="76"/>
      <c r="D86" s="76"/>
      <c r="E86" s="77"/>
      <c r="F86" t="s" s="102">
        <v>36</v>
      </c>
      <c r="G86" s="79"/>
      <c r="H86" s="103">
        <v>2100</v>
      </c>
      <c r="I86" s="104">
        <v>1</v>
      </c>
      <c r="J86" s="105">
        <v>160</v>
      </c>
      <c r="K86" s="83"/>
      <c r="L86" s="83"/>
      <c r="M86" s="83"/>
      <c r="N86" s="83"/>
      <c r="O86" s="83"/>
      <c r="P86" s="83"/>
      <c r="Q86" s="83"/>
      <c r="R86" s="83"/>
      <c r="S86" s="83"/>
      <c r="T86" s="84"/>
      <c r="U86" s="85"/>
      <c r="V86" s="86"/>
      <c r="W86" s="83"/>
      <c r="X86" s="83"/>
      <c r="Y86" s="87">
        <f>SUM(K86:T86)</f>
        <v>0</v>
      </c>
      <c r="Z86" s="87">
        <f>SUM(U86:X86)</f>
        <v>0</v>
      </c>
      <c r="AA86" s="88">
        <f>H86*Z86/1000</f>
        <v>0</v>
      </c>
      <c r="AB86" s="88">
        <f>H86*Y86/1000</f>
        <v>0</v>
      </c>
      <c r="AC86" s="89">
        <f>(Y86+Z86)*J86</f>
        <v>0</v>
      </c>
    </row>
    <row r="87" ht="20.4" customHeight="1">
      <c r="A87" s="36"/>
      <c r="B87" s="36"/>
      <c r="C87" s="36"/>
      <c r="D87" s="36"/>
      <c r="E87" t="s" s="37">
        <v>43</v>
      </c>
      <c r="F87" t="s" s="38">
        <v>25</v>
      </c>
      <c r="G87" s="39"/>
      <c r="H87" s="40">
        <v>576</v>
      </c>
      <c r="I87" s="41">
        <v>10</v>
      </c>
      <c r="J87" s="42">
        <v>35</v>
      </c>
      <c r="K87" s="47"/>
      <c r="L87" s="47"/>
      <c r="M87" s="47"/>
      <c r="N87" s="47"/>
      <c r="O87" s="47"/>
      <c r="P87" s="47"/>
      <c r="Q87" s="47"/>
      <c r="R87" s="47"/>
      <c r="S87" s="47"/>
      <c r="T87" s="90"/>
      <c r="U87" s="91"/>
      <c r="V87" s="92"/>
      <c r="W87" s="47"/>
      <c r="X87" s="47"/>
      <c r="Y87" s="47">
        <f>SUM(K87:T87)</f>
        <v>0</v>
      </c>
      <c r="Z87" s="47">
        <f>SUM(U87:X87)</f>
        <v>0</v>
      </c>
      <c r="AA87" s="48">
        <f>H87*Z87/1000</f>
        <v>0</v>
      </c>
      <c r="AB87" s="48">
        <f>H87*Y87/1000</f>
        <v>0</v>
      </c>
      <c r="AC87" s="49">
        <f>(Y87+Z87)*J87</f>
        <v>0</v>
      </c>
    </row>
    <row r="88" ht="20.4" customHeight="1">
      <c r="A88" s="50"/>
      <c r="B88" s="50"/>
      <c r="C88" s="50"/>
      <c r="D88" s="50"/>
      <c r="E88" s="51"/>
      <c r="F88" t="s" s="52">
        <v>26</v>
      </c>
      <c r="G88" s="53"/>
      <c r="H88" s="54">
        <v>738</v>
      </c>
      <c r="I88" s="55">
        <v>10</v>
      </c>
      <c r="J88" s="56">
        <v>45</v>
      </c>
      <c r="K88" s="57"/>
      <c r="L88" s="57"/>
      <c r="M88" s="57"/>
      <c r="N88" s="57"/>
      <c r="O88" s="57"/>
      <c r="P88" s="57"/>
      <c r="Q88" s="57"/>
      <c r="R88" s="57"/>
      <c r="S88" s="57"/>
      <c r="T88" s="58"/>
      <c r="U88" s="59"/>
      <c r="V88" s="60"/>
      <c r="W88" s="57"/>
      <c r="X88" s="57"/>
      <c r="Y88" s="61">
        <f>SUM(K88:T88)</f>
        <v>0</v>
      </c>
      <c r="Z88" s="61">
        <f>SUM(U88:X88)</f>
        <v>0</v>
      </c>
      <c r="AA88" s="62">
        <f>H88*Z88/1000</f>
        <v>0</v>
      </c>
      <c r="AB88" s="62">
        <f>H88*Y88/1000</f>
        <v>0</v>
      </c>
      <c r="AC88" s="63">
        <f>(Y88+Z88)*J88</f>
        <v>0</v>
      </c>
    </row>
    <row r="89" ht="20.4" customHeight="1">
      <c r="A89" s="64"/>
      <c r="B89" s="64"/>
      <c r="C89" s="64"/>
      <c r="D89" s="64"/>
      <c r="E89" s="65"/>
      <c r="F89" t="s" s="52">
        <v>27</v>
      </c>
      <c r="G89" s="66"/>
      <c r="H89" s="54">
        <v>472</v>
      </c>
      <c r="I89" s="55">
        <v>5</v>
      </c>
      <c r="J89" s="56">
        <v>29</v>
      </c>
      <c r="K89" s="68"/>
      <c r="L89" s="68"/>
      <c r="M89" s="68"/>
      <c r="N89" s="68"/>
      <c r="O89" s="68"/>
      <c r="P89" s="68"/>
      <c r="Q89" s="68"/>
      <c r="R89" s="68"/>
      <c r="S89" s="68"/>
      <c r="T89" s="69"/>
      <c r="U89" s="70"/>
      <c r="V89" s="71"/>
      <c r="W89" s="68"/>
      <c r="X89" s="68"/>
      <c r="Y89" s="68">
        <f>SUM(K89:T89)</f>
        <v>0</v>
      </c>
      <c r="Z89" s="68">
        <f>SUM(U89:X89)</f>
        <v>0</v>
      </c>
      <c r="AA89" s="72">
        <f>H89*Z89/1000</f>
        <v>0</v>
      </c>
      <c r="AB89" s="72">
        <f>H89*Y89/1000</f>
        <v>0</v>
      </c>
      <c r="AC89" s="73">
        <f>(Y89+Z89)*J89</f>
        <v>0</v>
      </c>
    </row>
    <row r="90" ht="20.4" customHeight="1">
      <c r="A90" s="50"/>
      <c r="B90" s="50"/>
      <c r="C90" s="50"/>
      <c r="D90" s="50"/>
      <c r="E90" s="51"/>
      <c r="F90" t="s" s="52">
        <v>28</v>
      </c>
      <c r="G90" s="53"/>
      <c r="H90" s="54">
        <v>475</v>
      </c>
      <c r="I90" s="55">
        <v>5</v>
      </c>
      <c r="J90" s="56">
        <v>29</v>
      </c>
      <c r="K90" s="57"/>
      <c r="L90" s="57"/>
      <c r="M90" s="57"/>
      <c r="N90" s="57"/>
      <c r="O90" s="57"/>
      <c r="P90" s="57"/>
      <c r="Q90" s="57"/>
      <c r="R90" s="57"/>
      <c r="S90" s="57"/>
      <c r="T90" s="58"/>
      <c r="U90" s="59"/>
      <c r="V90" s="60"/>
      <c r="W90" s="57"/>
      <c r="X90" s="57"/>
      <c r="Y90" s="61">
        <f>SUM(K90:T90)</f>
        <v>0</v>
      </c>
      <c r="Z90" s="61">
        <f>SUM(U90:X90)</f>
        <v>0</v>
      </c>
      <c r="AA90" s="62">
        <f>H90*Z90/1000</f>
        <v>0</v>
      </c>
      <c r="AB90" s="62">
        <f>H90*Y90/1000</f>
        <v>0</v>
      </c>
      <c r="AC90" s="63">
        <f>(Y90+Z90)*J90</f>
        <v>0</v>
      </c>
    </row>
    <row r="91" ht="20.4" customHeight="1">
      <c r="A91" s="64"/>
      <c r="B91" s="64"/>
      <c r="C91" s="64"/>
      <c r="D91" s="64"/>
      <c r="E91" s="65"/>
      <c r="F91" t="s" s="52">
        <v>29</v>
      </c>
      <c r="G91" s="66"/>
      <c r="H91" s="54">
        <v>962</v>
      </c>
      <c r="I91" s="55">
        <v>5</v>
      </c>
      <c r="J91" s="56">
        <v>58</v>
      </c>
      <c r="K91" s="68"/>
      <c r="L91" s="68"/>
      <c r="M91" s="68"/>
      <c r="N91" s="68"/>
      <c r="O91" s="68"/>
      <c r="P91" s="68"/>
      <c r="Q91" s="68"/>
      <c r="R91" s="68"/>
      <c r="S91" s="68"/>
      <c r="T91" s="69"/>
      <c r="U91" s="70"/>
      <c r="V91" s="71"/>
      <c r="W91" s="68"/>
      <c r="X91" s="68"/>
      <c r="Y91" s="68">
        <f>SUM(K91:T91)</f>
        <v>0</v>
      </c>
      <c r="Z91" s="68">
        <f>SUM(U91:X91)</f>
        <v>0</v>
      </c>
      <c r="AA91" s="72">
        <f>H91*Z91/1000</f>
        <v>0</v>
      </c>
      <c r="AB91" s="72">
        <f>H91*Y91/1000</f>
        <v>0</v>
      </c>
      <c r="AC91" s="73">
        <f>(Y91+Z91)*J91</f>
        <v>0</v>
      </c>
    </row>
    <row r="92" ht="20.4" customHeight="1">
      <c r="A92" s="50"/>
      <c r="B92" s="50"/>
      <c r="C92" s="50"/>
      <c r="D92" s="50"/>
      <c r="E92" s="51"/>
      <c r="F92" t="s" s="52">
        <v>30</v>
      </c>
      <c r="G92" s="53"/>
      <c r="H92" s="54">
        <v>987</v>
      </c>
      <c r="I92" s="55">
        <v>5</v>
      </c>
      <c r="J92" s="56">
        <v>60</v>
      </c>
      <c r="K92" s="57"/>
      <c r="L92" s="57"/>
      <c r="M92" s="57"/>
      <c r="N92" s="57"/>
      <c r="O92" s="57"/>
      <c r="P92" s="57"/>
      <c r="Q92" s="57"/>
      <c r="R92" s="57"/>
      <c r="S92" s="57"/>
      <c r="T92" s="58"/>
      <c r="U92" s="59"/>
      <c r="V92" s="60"/>
      <c r="W92" s="57"/>
      <c r="X92" s="57"/>
      <c r="Y92" s="61">
        <f>SUM(K92:T92)</f>
        <v>0</v>
      </c>
      <c r="Z92" s="61">
        <f>SUM(U92:X92)</f>
        <v>0</v>
      </c>
      <c r="AA92" s="62">
        <f>H92*Z92/1000</f>
        <v>0</v>
      </c>
      <c r="AB92" s="62">
        <f>H92*Y92/1000</f>
        <v>0</v>
      </c>
      <c r="AC92" s="63">
        <f>(Y92+Z92)*J92</f>
        <v>0</v>
      </c>
    </row>
    <row r="93" ht="20.4" customHeight="1">
      <c r="A93" s="64"/>
      <c r="B93" s="64"/>
      <c r="C93" s="64"/>
      <c r="D93" s="64"/>
      <c r="E93" s="65"/>
      <c r="F93" t="s" s="52">
        <v>31</v>
      </c>
      <c r="G93" s="66"/>
      <c r="H93" s="54">
        <v>1958</v>
      </c>
      <c r="I93" s="55">
        <v>5</v>
      </c>
      <c r="J93" s="56">
        <v>98</v>
      </c>
      <c r="K93" s="68"/>
      <c r="L93" s="68"/>
      <c r="M93" s="68"/>
      <c r="N93" s="68"/>
      <c r="O93" s="68"/>
      <c r="P93" s="68"/>
      <c r="Q93" s="68"/>
      <c r="R93" s="68"/>
      <c r="S93" s="68"/>
      <c r="T93" s="69"/>
      <c r="U93" s="70"/>
      <c r="V93" s="71"/>
      <c r="W93" s="68"/>
      <c r="X93" s="68"/>
      <c r="Y93" s="68">
        <f>SUM(K93:T93)</f>
        <v>0</v>
      </c>
      <c r="Z93" s="68">
        <f>SUM(U93:X93)</f>
        <v>0</v>
      </c>
      <c r="AA93" s="72">
        <f>H93*Z93/1000</f>
        <v>0</v>
      </c>
      <c r="AB93" s="72">
        <f>H93*Y93/1000</f>
        <v>0</v>
      </c>
      <c r="AC93" s="73">
        <f>(Y93+Z93)*J93</f>
        <v>0</v>
      </c>
    </row>
    <row r="94" ht="20.4" customHeight="1">
      <c r="A94" s="50"/>
      <c r="B94" s="50"/>
      <c r="C94" s="50"/>
      <c r="D94" s="50"/>
      <c r="E94" s="51"/>
      <c r="F94" t="s" s="52">
        <v>32</v>
      </c>
      <c r="G94" s="53"/>
      <c r="H94" s="54">
        <v>1990</v>
      </c>
      <c r="I94" s="55">
        <v>5</v>
      </c>
      <c r="J94" s="56">
        <v>100</v>
      </c>
      <c r="K94" s="57"/>
      <c r="L94" s="57"/>
      <c r="M94" s="57"/>
      <c r="N94" s="57"/>
      <c r="O94" s="57"/>
      <c r="P94" s="57"/>
      <c r="Q94" s="57"/>
      <c r="R94" s="57"/>
      <c r="S94" s="57"/>
      <c r="T94" s="58"/>
      <c r="U94" s="59"/>
      <c r="V94" s="60"/>
      <c r="W94" s="57"/>
      <c r="X94" s="57"/>
      <c r="Y94" s="61">
        <f>SUM(K94:T94)</f>
        <v>0</v>
      </c>
      <c r="Z94" s="61">
        <f>SUM(U94:X94)</f>
        <v>0</v>
      </c>
      <c r="AA94" s="62">
        <f>H94*Z94/1000</f>
        <v>0</v>
      </c>
      <c r="AB94" s="62">
        <f>H94*Y94/1000</f>
        <v>0</v>
      </c>
      <c r="AC94" s="63">
        <f>(Y94+Z94)*J94</f>
        <v>0</v>
      </c>
    </row>
    <row r="95" ht="20.4" customHeight="1">
      <c r="A95" s="64"/>
      <c r="B95" s="64"/>
      <c r="C95" s="64"/>
      <c r="D95" s="64"/>
      <c r="E95" s="65"/>
      <c r="F95" t="s" s="52">
        <v>33</v>
      </c>
      <c r="G95" s="66"/>
      <c r="H95" s="54">
        <v>5214</v>
      </c>
      <c r="I95" s="55">
        <v>5</v>
      </c>
      <c r="J95" s="56">
        <v>105</v>
      </c>
      <c r="K95" s="68"/>
      <c r="L95" s="68"/>
      <c r="M95" s="68"/>
      <c r="N95" s="68"/>
      <c r="O95" s="68"/>
      <c r="P95" s="68"/>
      <c r="Q95" s="68"/>
      <c r="R95" s="68"/>
      <c r="S95" s="68"/>
      <c r="T95" s="69"/>
      <c r="U95" s="70"/>
      <c r="V95" s="71"/>
      <c r="W95" s="68"/>
      <c r="X95" s="68"/>
      <c r="Y95" s="68">
        <f>SUM(K95:T95)</f>
        <v>0</v>
      </c>
      <c r="Z95" s="68">
        <f>SUM(U95:X95)</f>
        <v>0</v>
      </c>
      <c r="AA95" s="72">
        <f>H95*Z95/1000</f>
        <v>0</v>
      </c>
      <c r="AB95" s="72">
        <f>H95*Y95/1000</f>
        <v>0</v>
      </c>
      <c r="AC95" s="73">
        <f>(Y95+Z95)*J95</f>
        <v>0</v>
      </c>
    </row>
    <row r="96" ht="20.4" customHeight="1">
      <c r="A96" s="50"/>
      <c r="B96" s="50"/>
      <c r="C96" s="50"/>
      <c r="D96" s="50"/>
      <c r="E96" s="51"/>
      <c r="F96" t="s" s="52">
        <v>34</v>
      </c>
      <c r="G96" s="53"/>
      <c r="H96" s="54">
        <v>5560</v>
      </c>
      <c r="I96" s="55">
        <v>5</v>
      </c>
      <c r="J96" s="56">
        <v>112</v>
      </c>
      <c r="K96" s="57"/>
      <c r="L96" s="57"/>
      <c r="M96" s="57"/>
      <c r="N96" s="57"/>
      <c r="O96" s="57"/>
      <c r="P96" s="57"/>
      <c r="Q96" s="57"/>
      <c r="R96" s="57"/>
      <c r="S96" s="57"/>
      <c r="T96" s="58"/>
      <c r="U96" s="59"/>
      <c r="V96" s="60"/>
      <c r="W96" s="57"/>
      <c r="X96" s="57"/>
      <c r="Y96" s="61">
        <f>SUM(K96:T96)</f>
        <v>0</v>
      </c>
      <c r="Z96" s="61">
        <f>SUM(U96:X96)</f>
        <v>0</v>
      </c>
      <c r="AA96" s="62">
        <f>H96*Z96/1000</f>
        <v>0</v>
      </c>
      <c r="AB96" s="62">
        <f>H96*Y96/1000</f>
        <v>0</v>
      </c>
      <c r="AC96" s="63">
        <f>(Y96+Z96)*J96</f>
        <v>0</v>
      </c>
    </row>
    <row r="97" ht="20.4" customHeight="1">
      <c r="A97" s="64"/>
      <c r="B97" s="64"/>
      <c r="C97" s="64"/>
      <c r="D97" s="64"/>
      <c r="E97" s="65"/>
      <c r="F97" t="s" s="52">
        <v>35</v>
      </c>
      <c r="G97" s="66"/>
      <c r="H97" s="54">
        <v>8550</v>
      </c>
      <c r="I97" s="55">
        <v>5</v>
      </c>
      <c r="J97" s="56">
        <v>172</v>
      </c>
      <c r="K97" s="68"/>
      <c r="L97" s="68"/>
      <c r="M97" s="68"/>
      <c r="N97" s="68"/>
      <c r="O97" s="68"/>
      <c r="P97" s="68"/>
      <c r="Q97" s="68"/>
      <c r="R97" s="68"/>
      <c r="S97" s="68"/>
      <c r="T97" s="69"/>
      <c r="U97" s="70"/>
      <c r="V97" s="71"/>
      <c r="W97" s="68"/>
      <c r="X97" s="68"/>
      <c r="Y97" s="68">
        <f>SUM(K97:T97)</f>
        <v>0</v>
      </c>
      <c r="Z97" s="68">
        <f>SUM(U97:X97)</f>
        <v>0</v>
      </c>
      <c r="AA97" s="72">
        <f>H97*Z97/1000</f>
        <v>0</v>
      </c>
      <c r="AB97" s="72">
        <f>H97*Y97/1000</f>
        <v>0</v>
      </c>
      <c r="AC97" s="73">
        <f>(Y97+Z97)*J97</f>
        <v>0</v>
      </c>
    </row>
    <row r="98" ht="20.4" customHeight="1">
      <c r="A98" s="76"/>
      <c r="B98" s="76"/>
      <c r="C98" s="76"/>
      <c r="D98" s="76"/>
      <c r="E98" s="77"/>
      <c r="F98" t="s" s="78">
        <v>36</v>
      </c>
      <c r="G98" s="79"/>
      <c r="H98" s="80">
        <v>1800</v>
      </c>
      <c r="I98" s="81">
        <v>1</v>
      </c>
      <c r="J98" s="82">
        <v>145</v>
      </c>
      <c r="K98" s="83"/>
      <c r="L98" s="83"/>
      <c r="M98" s="83"/>
      <c r="N98" s="83"/>
      <c r="O98" s="83"/>
      <c r="P98" s="83"/>
      <c r="Q98" s="83"/>
      <c r="R98" s="83"/>
      <c r="S98" s="83"/>
      <c r="T98" s="84"/>
      <c r="U98" s="85"/>
      <c r="V98" s="86"/>
      <c r="W98" s="83"/>
      <c r="X98" s="83"/>
      <c r="Y98" s="87">
        <f>SUM(K98:T98)</f>
        <v>0</v>
      </c>
      <c r="Z98" s="87">
        <f>SUM(U98:X98)</f>
        <v>0</v>
      </c>
      <c r="AA98" s="88">
        <f>H98*Z98/1000</f>
        <v>0</v>
      </c>
      <c r="AB98" s="88">
        <f>H98*Y98/1000</f>
        <v>0</v>
      </c>
      <c r="AC98" s="89">
        <f>(Y98+Z98)*J98</f>
        <v>0</v>
      </c>
    </row>
    <row r="99" ht="20.4" customHeight="1">
      <c r="A99" s="36"/>
      <c r="B99" s="36"/>
      <c r="C99" s="36"/>
      <c r="D99" s="36"/>
      <c r="E99" t="s" s="93">
        <v>44</v>
      </c>
      <c r="F99" t="s" s="94">
        <v>25</v>
      </c>
      <c r="G99" s="39"/>
      <c r="H99" s="95">
        <v>701</v>
      </c>
      <c r="I99" s="96">
        <v>10</v>
      </c>
      <c r="J99" s="97">
        <v>43</v>
      </c>
      <c r="K99" s="47"/>
      <c r="L99" s="47"/>
      <c r="M99" s="47"/>
      <c r="N99" s="47"/>
      <c r="O99" s="47"/>
      <c r="P99" s="47"/>
      <c r="Q99" s="47"/>
      <c r="R99" s="47"/>
      <c r="S99" s="47"/>
      <c r="T99" s="90"/>
      <c r="U99" s="91"/>
      <c r="V99" s="92"/>
      <c r="W99" s="47"/>
      <c r="X99" s="47"/>
      <c r="Y99" s="47">
        <f>SUM(K99:T99)</f>
        <v>0</v>
      </c>
      <c r="Z99" s="47">
        <f>SUM(U99:X99)</f>
        <v>0</v>
      </c>
      <c r="AA99" s="48">
        <f>H99*Z99/1000</f>
        <v>0</v>
      </c>
      <c r="AB99" s="48">
        <f>H99*Y99/1000</f>
        <v>0</v>
      </c>
      <c r="AC99" s="49">
        <f>(Y99+Z99)*J99</f>
        <v>0</v>
      </c>
    </row>
    <row r="100" ht="20.4" customHeight="1">
      <c r="A100" s="50"/>
      <c r="B100" s="50"/>
      <c r="C100" s="50"/>
      <c r="D100" s="50"/>
      <c r="E100" s="51"/>
      <c r="F100" t="s" s="98">
        <v>26</v>
      </c>
      <c r="G100" s="53"/>
      <c r="H100" s="99">
        <v>715</v>
      </c>
      <c r="I100" s="100">
        <v>10</v>
      </c>
      <c r="J100" s="101">
        <v>43</v>
      </c>
      <c r="K100" s="57"/>
      <c r="L100" s="57"/>
      <c r="M100" s="57"/>
      <c r="N100" s="57"/>
      <c r="O100" s="57"/>
      <c r="P100" s="57"/>
      <c r="Q100" s="57"/>
      <c r="R100" s="57"/>
      <c r="S100" s="57"/>
      <c r="T100" s="58"/>
      <c r="U100" s="59"/>
      <c r="V100" s="60"/>
      <c r="W100" s="57"/>
      <c r="X100" s="57"/>
      <c r="Y100" s="61">
        <f>SUM(K100:T100)</f>
        <v>0</v>
      </c>
      <c r="Z100" s="61">
        <f>SUM(U100:X100)</f>
        <v>0</v>
      </c>
      <c r="AA100" s="62">
        <f>H100*Z100/1000</f>
        <v>0</v>
      </c>
      <c r="AB100" s="62">
        <f>H100*Y100/1000</f>
        <v>0</v>
      </c>
      <c r="AC100" s="63">
        <f>(Y100+Z100)*J100</f>
        <v>0</v>
      </c>
    </row>
    <row r="101" ht="20.4" customHeight="1">
      <c r="A101" s="64"/>
      <c r="B101" s="64"/>
      <c r="C101" s="64"/>
      <c r="D101" s="64"/>
      <c r="E101" s="65"/>
      <c r="F101" t="s" s="98">
        <v>27</v>
      </c>
      <c r="G101" s="66"/>
      <c r="H101" s="99">
        <v>292</v>
      </c>
      <c r="I101" s="100">
        <v>5</v>
      </c>
      <c r="J101" s="101">
        <v>20</v>
      </c>
      <c r="K101" s="68"/>
      <c r="L101" s="68"/>
      <c r="M101" s="68"/>
      <c r="N101" s="68"/>
      <c r="O101" s="68"/>
      <c r="P101" s="68"/>
      <c r="Q101" s="68"/>
      <c r="R101" s="68"/>
      <c r="S101" s="68"/>
      <c r="T101" s="69"/>
      <c r="U101" s="70"/>
      <c r="V101" s="71"/>
      <c r="W101" s="68"/>
      <c r="X101" s="68"/>
      <c r="Y101" s="68">
        <f>SUM(K101:T101)</f>
        <v>0</v>
      </c>
      <c r="Z101" s="68">
        <f>SUM(U101:X101)</f>
        <v>0</v>
      </c>
      <c r="AA101" s="72">
        <f>H101*Z101/1000</f>
        <v>0</v>
      </c>
      <c r="AB101" s="72">
        <f>H101*Y101/1000</f>
        <v>0</v>
      </c>
      <c r="AC101" s="73">
        <f>(Y101+Z101)*J101</f>
        <v>0</v>
      </c>
    </row>
    <row r="102" ht="20.4" customHeight="1">
      <c r="A102" s="50"/>
      <c r="B102" s="50"/>
      <c r="C102" s="50"/>
      <c r="D102" s="50"/>
      <c r="E102" s="51"/>
      <c r="F102" t="s" s="98">
        <v>28</v>
      </c>
      <c r="G102" s="53"/>
      <c r="H102" s="99">
        <v>293</v>
      </c>
      <c r="I102" s="100">
        <v>5</v>
      </c>
      <c r="J102" s="101">
        <v>20</v>
      </c>
      <c r="K102" s="57"/>
      <c r="L102" s="57"/>
      <c r="M102" s="57"/>
      <c r="N102" s="57"/>
      <c r="O102" s="57"/>
      <c r="P102" s="57"/>
      <c r="Q102" s="57"/>
      <c r="R102" s="57"/>
      <c r="S102" s="57"/>
      <c r="T102" s="58"/>
      <c r="U102" s="59"/>
      <c r="V102" s="60"/>
      <c r="W102" s="57"/>
      <c r="X102" s="57"/>
      <c r="Y102" s="61">
        <f>SUM(K102:T102)</f>
        <v>0</v>
      </c>
      <c r="Z102" s="61">
        <f>SUM(U102:X102)</f>
        <v>0</v>
      </c>
      <c r="AA102" s="62">
        <f>H102*Z102/1000</f>
        <v>0</v>
      </c>
      <c r="AB102" s="62">
        <f>H102*Y102/1000</f>
        <v>0</v>
      </c>
      <c r="AC102" s="63">
        <f>(Y102+Z102)*J102</f>
        <v>0</v>
      </c>
    </row>
    <row r="103" ht="20.4" customHeight="1">
      <c r="A103" s="64"/>
      <c r="B103" s="64"/>
      <c r="C103" s="64"/>
      <c r="D103" s="64"/>
      <c r="E103" s="65"/>
      <c r="F103" t="s" s="98">
        <v>29</v>
      </c>
      <c r="G103" s="66"/>
      <c r="H103" s="99">
        <v>615</v>
      </c>
      <c r="I103" s="100">
        <v>5</v>
      </c>
      <c r="J103" s="101">
        <v>37</v>
      </c>
      <c r="K103" s="68"/>
      <c r="L103" s="68"/>
      <c r="M103" s="68"/>
      <c r="N103" s="68"/>
      <c r="O103" s="68"/>
      <c r="P103" s="68"/>
      <c r="Q103" s="68"/>
      <c r="R103" s="68"/>
      <c r="S103" s="68"/>
      <c r="T103" s="69"/>
      <c r="U103" s="70"/>
      <c r="V103" s="71"/>
      <c r="W103" s="68"/>
      <c r="X103" s="68"/>
      <c r="Y103" s="68">
        <f>SUM(K103:T103)</f>
        <v>0</v>
      </c>
      <c r="Z103" s="68">
        <f>SUM(U103:X103)</f>
        <v>0</v>
      </c>
      <c r="AA103" s="72">
        <f>H103*Z103/1000</f>
        <v>0</v>
      </c>
      <c r="AB103" s="72">
        <f>H103*Y103/1000</f>
        <v>0</v>
      </c>
      <c r="AC103" s="73">
        <f>(Y103+Z103)*J103</f>
        <v>0</v>
      </c>
    </row>
    <row r="104" ht="20.4" customHeight="1">
      <c r="A104" s="50"/>
      <c r="B104" s="50"/>
      <c r="C104" s="50"/>
      <c r="D104" s="50"/>
      <c r="E104" s="51"/>
      <c r="F104" t="s" s="98">
        <v>30</v>
      </c>
      <c r="G104" s="53"/>
      <c r="H104" s="99">
        <v>630</v>
      </c>
      <c r="I104" s="100">
        <v>5</v>
      </c>
      <c r="J104" s="101">
        <v>38</v>
      </c>
      <c r="K104" s="57"/>
      <c r="L104" s="57"/>
      <c r="M104" s="57"/>
      <c r="N104" s="57"/>
      <c r="O104" s="57"/>
      <c r="P104" s="57"/>
      <c r="Q104" s="57"/>
      <c r="R104" s="57"/>
      <c r="S104" s="57"/>
      <c r="T104" s="58"/>
      <c r="U104" s="59"/>
      <c r="V104" s="60"/>
      <c r="W104" s="57"/>
      <c r="X104" s="57"/>
      <c r="Y104" s="61">
        <f>SUM(K104:T104)</f>
        <v>0</v>
      </c>
      <c r="Z104" s="61">
        <f>SUM(U104:X104)</f>
        <v>0</v>
      </c>
      <c r="AA104" s="62">
        <f>H104*Z104/1000</f>
        <v>0</v>
      </c>
      <c r="AB104" s="62">
        <f>H104*Y104/1000</f>
        <v>0</v>
      </c>
      <c r="AC104" s="63">
        <f>(Y104+Z104)*J104</f>
        <v>0</v>
      </c>
    </row>
    <row r="105" ht="20.4" customHeight="1">
      <c r="A105" s="64"/>
      <c r="B105" s="64"/>
      <c r="C105" s="64"/>
      <c r="D105" s="64"/>
      <c r="E105" s="65"/>
      <c r="F105" t="s" s="98">
        <v>31</v>
      </c>
      <c r="G105" s="66"/>
      <c r="H105" s="99">
        <v>1680</v>
      </c>
      <c r="I105" s="100">
        <v>5</v>
      </c>
      <c r="J105" s="101">
        <v>74</v>
      </c>
      <c r="K105" s="68"/>
      <c r="L105" s="68"/>
      <c r="M105" s="68"/>
      <c r="N105" s="68"/>
      <c r="O105" s="68"/>
      <c r="P105" s="68"/>
      <c r="Q105" s="68"/>
      <c r="R105" s="68"/>
      <c r="S105" s="68"/>
      <c r="T105" s="69"/>
      <c r="U105" s="70"/>
      <c r="V105" s="71"/>
      <c r="W105" s="68"/>
      <c r="X105" s="68"/>
      <c r="Y105" s="68">
        <f>SUM(K105:T105)</f>
        <v>0</v>
      </c>
      <c r="Z105" s="68">
        <f>SUM(U105:X105)</f>
        <v>0</v>
      </c>
      <c r="AA105" s="72">
        <f>H105*Z105/1000</f>
        <v>0</v>
      </c>
      <c r="AB105" s="72">
        <f>H105*Y105/1000</f>
        <v>0</v>
      </c>
      <c r="AC105" s="73">
        <f>(Y105+Z105)*J105</f>
        <v>0</v>
      </c>
    </row>
    <row r="106" ht="20.4" customHeight="1">
      <c r="A106" s="50"/>
      <c r="B106" s="50"/>
      <c r="C106" s="50"/>
      <c r="D106" s="50"/>
      <c r="E106" s="51"/>
      <c r="F106" t="s" s="98">
        <v>32</v>
      </c>
      <c r="G106" s="53"/>
      <c r="H106" s="99">
        <v>1846</v>
      </c>
      <c r="I106" s="100">
        <v>5</v>
      </c>
      <c r="J106" s="101">
        <v>83</v>
      </c>
      <c r="K106" s="57"/>
      <c r="L106" s="57"/>
      <c r="M106" s="57"/>
      <c r="N106" s="57"/>
      <c r="O106" s="57"/>
      <c r="P106" s="57"/>
      <c r="Q106" s="57"/>
      <c r="R106" s="57"/>
      <c r="S106" s="57"/>
      <c r="T106" s="58"/>
      <c r="U106" s="59"/>
      <c r="V106" s="60"/>
      <c r="W106" s="57"/>
      <c r="X106" s="57"/>
      <c r="Y106" s="61">
        <f>SUM(K106:T106)</f>
        <v>0</v>
      </c>
      <c r="Z106" s="61">
        <f>SUM(U106:X106)</f>
        <v>0</v>
      </c>
      <c r="AA106" s="62">
        <f>H106*Z106/1000</f>
        <v>0</v>
      </c>
      <c r="AB106" s="62">
        <f>H106*Y106/1000</f>
        <v>0</v>
      </c>
      <c r="AC106" s="63">
        <f>(Y106+Z106)*J106</f>
        <v>0</v>
      </c>
    </row>
    <row r="107" ht="20.4" customHeight="1">
      <c r="A107" s="64"/>
      <c r="B107" s="64"/>
      <c r="C107" s="64"/>
      <c r="D107" s="64"/>
      <c r="E107" s="65"/>
      <c r="F107" t="s" s="98">
        <v>33</v>
      </c>
      <c r="G107" s="66"/>
      <c r="H107" s="99">
        <v>3506</v>
      </c>
      <c r="I107" s="100">
        <v>5</v>
      </c>
      <c r="J107" s="101">
        <v>95</v>
      </c>
      <c r="K107" s="68"/>
      <c r="L107" s="68"/>
      <c r="M107" s="68"/>
      <c r="N107" s="68"/>
      <c r="O107" s="68"/>
      <c r="P107" s="68"/>
      <c r="Q107" s="68"/>
      <c r="R107" s="68"/>
      <c r="S107" s="68"/>
      <c r="T107" s="69"/>
      <c r="U107" s="70"/>
      <c r="V107" s="71"/>
      <c r="W107" s="68"/>
      <c r="X107" s="68"/>
      <c r="Y107" s="68">
        <f>SUM(K107:T107)</f>
        <v>0</v>
      </c>
      <c r="Z107" s="68">
        <f>SUM(U107:X107)</f>
        <v>0</v>
      </c>
      <c r="AA107" s="72">
        <f>H107*Z107/1000</f>
        <v>0</v>
      </c>
      <c r="AB107" s="72">
        <f>H107*Y107/1000</f>
        <v>0</v>
      </c>
      <c r="AC107" s="73">
        <f>(Y107+Z107)*J107</f>
        <v>0</v>
      </c>
    </row>
    <row r="108" ht="20.4" customHeight="1">
      <c r="A108" s="50"/>
      <c r="B108" s="50"/>
      <c r="C108" s="50"/>
      <c r="D108" s="50"/>
      <c r="E108" s="51"/>
      <c r="F108" t="s" s="98">
        <v>34</v>
      </c>
      <c r="G108" s="53"/>
      <c r="H108" s="99">
        <v>3452</v>
      </c>
      <c r="I108" s="100">
        <v>5</v>
      </c>
      <c r="J108" s="101">
        <v>96</v>
      </c>
      <c r="K108" s="57"/>
      <c r="L108" s="57"/>
      <c r="M108" s="57"/>
      <c r="N108" s="57"/>
      <c r="O108" s="57"/>
      <c r="P108" s="57"/>
      <c r="Q108" s="57"/>
      <c r="R108" s="57"/>
      <c r="S108" s="57"/>
      <c r="T108" s="58"/>
      <c r="U108" s="59"/>
      <c r="V108" s="60"/>
      <c r="W108" s="57"/>
      <c r="X108" s="57"/>
      <c r="Y108" s="61">
        <f>SUM(K108:T108)</f>
        <v>0</v>
      </c>
      <c r="Z108" s="61">
        <f>SUM(U108:X108)</f>
        <v>0</v>
      </c>
      <c r="AA108" s="62">
        <f>H108*Z108/1000</f>
        <v>0</v>
      </c>
      <c r="AB108" s="62">
        <f>H108*Y108/1000</f>
        <v>0</v>
      </c>
      <c r="AC108" s="63">
        <f>(Y108+Z108)*J108</f>
        <v>0</v>
      </c>
    </row>
    <row r="109" ht="20.4" customHeight="1">
      <c r="A109" s="64"/>
      <c r="B109" s="64"/>
      <c r="C109" s="64"/>
      <c r="D109" s="64"/>
      <c r="E109" s="65"/>
      <c r="F109" t="s" s="98">
        <v>35</v>
      </c>
      <c r="G109" s="66"/>
      <c r="H109" s="99">
        <v>7403</v>
      </c>
      <c r="I109" s="100">
        <v>5</v>
      </c>
      <c r="J109" s="101">
        <v>186</v>
      </c>
      <c r="K109" s="68"/>
      <c r="L109" s="68"/>
      <c r="M109" s="68"/>
      <c r="N109" s="68"/>
      <c r="O109" s="68"/>
      <c r="P109" s="68"/>
      <c r="Q109" s="68"/>
      <c r="R109" s="68"/>
      <c r="S109" s="68"/>
      <c r="T109" s="69"/>
      <c r="U109" s="70"/>
      <c r="V109" s="71"/>
      <c r="W109" s="68"/>
      <c r="X109" s="68"/>
      <c r="Y109" s="68">
        <f>SUM(K109:T109)</f>
        <v>0</v>
      </c>
      <c r="Z109" s="68">
        <f>SUM(U109:X109)</f>
        <v>0</v>
      </c>
      <c r="AA109" s="72">
        <f>H109*Z109/1000</f>
        <v>0</v>
      </c>
      <c r="AB109" s="72">
        <f>H109*Y109/1000</f>
        <v>0</v>
      </c>
      <c r="AC109" s="73">
        <f>(Y109+Z109)*J109</f>
        <v>0</v>
      </c>
    </row>
    <row r="110" ht="20.4" customHeight="1">
      <c r="A110" s="76"/>
      <c r="B110" s="76"/>
      <c r="C110" s="76"/>
      <c r="D110" s="76"/>
      <c r="E110" s="77"/>
      <c r="F110" t="s" s="102">
        <v>36</v>
      </c>
      <c r="G110" s="79"/>
      <c r="H110" s="103">
        <v>2800</v>
      </c>
      <c r="I110" s="104">
        <v>1</v>
      </c>
      <c r="J110" s="105">
        <v>168</v>
      </c>
      <c r="K110" s="83"/>
      <c r="L110" s="83"/>
      <c r="M110" s="83"/>
      <c r="N110" s="83"/>
      <c r="O110" s="83"/>
      <c r="P110" s="83"/>
      <c r="Q110" s="83"/>
      <c r="R110" s="83"/>
      <c r="S110" s="83"/>
      <c r="T110" s="84"/>
      <c r="U110" s="85"/>
      <c r="V110" s="86"/>
      <c r="W110" s="83"/>
      <c r="X110" s="83"/>
      <c r="Y110" s="87">
        <f>SUM(K110:T110)</f>
        <v>0</v>
      </c>
      <c r="Z110" s="87">
        <f>SUM(U110:X110)</f>
        <v>0</v>
      </c>
      <c r="AA110" s="88">
        <f>H110*Z110/1000</f>
        <v>0</v>
      </c>
      <c r="AB110" s="88">
        <f>H110*Y110/1000</f>
        <v>0</v>
      </c>
      <c r="AC110" s="89">
        <f>(Y110+Z110)*J110</f>
        <v>0</v>
      </c>
    </row>
    <row r="111" ht="20.4" customHeight="1">
      <c r="A111" s="36"/>
      <c r="B111" s="36"/>
      <c r="C111" s="36"/>
      <c r="D111" s="36"/>
      <c r="E111" t="s" s="37">
        <v>45</v>
      </c>
      <c r="F111" t="s" s="38">
        <v>25</v>
      </c>
      <c r="G111" s="39"/>
      <c r="H111" s="40">
        <v>441</v>
      </c>
      <c r="I111" s="41">
        <v>10</v>
      </c>
      <c r="J111" s="42">
        <v>36</v>
      </c>
      <c r="K111" s="47"/>
      <c r="L111" s="47"/>
      <c r="M111" s="47"/>
      <c r="N111" s="47"/>
      <c r="O111" s="47"/>
      <c r="P111" s="47"/>
      <c r="Q111" s="47"/>
      <c r="R111" s="47"/>
      <c r="S111" s="107"/>
      <c r="T111" s="90"/>
      <c r="U111" s="91"/>
      <c r="V111" s="92"/>
      <c r="W111" s="47"/>
      <c r="X111" s="47"/>
      <c r="Y111" s="47">
        <f>SUM(K111:T111)</f>
        <v>0</v>
      </c>
      <c r="Z111" s="47">
        <f>SUM(U111:X111)</f>
        <v>0</v>
      </c>
      <c r="AA111" s="48">
        <f>H111*Z111/1000</f>
        <v>0</v>
      </c>
      <c r="AB111" s="48">
        <f>H111*Y111/1000</f>
        <v>0</v>
      </c>
      <c r="AC111" s="49">
        <f>(Y111+Z111)*J111</f>
        <v>0</v>
      </c>
    </row>
    <row r="112" ht="20.4" customHeight="1">
      <c r="A112" s="50"/>
      <c r="B112" s="50"/>
      <c r="C112" s="50"/>
      <c r="D112" s="50"/>
      <c r="E112" s="51"/>
      <c r="F112" t="s" s="52">
        <v>26</v>
      </c>
      <c r="G112" s="53"/>
      <c r="H112" s="54">
        <v>426</v>
      </c>
      <c r="I112" s="55">
        <v>10</v>
      </c>
      <c r="J112" s="56">
        <v>35</v>
      </c>
      <c r="K112" s="57"/>
      <c r="L112" s="57"/>
      <c r="M112" s="57"/>
      <c r="N112" s="57"/>
      <c r="O112" s="57"/>
      <c r="P112" s="57"/>
      <c r="Q112" s="57"/>
      <c r="R112" s="57"/>
      <c r="S112" s="108"/>
      <c r="T112" s="58"/>
      <c r="U112" s="59"/>
      <c r="V112" s="60"/>
      <c r="W112" s="57"/>
      <c r="X112" s="57"/>
      <c r="Y112" s="61">
        <f>SUM(K112:T112)</f>
        <v>0</v>
      </c>
      <c r="Z112" s="61">
        <f>SUM(U112:X112)</f>
        <v>0</v>
      </c>
      <c r="AA112" s="62">
        <f>H112*Z112/1000</f>
        <v>0</v>
      </c>
      <c r="AB112" s="62">
        <f>H112*Y112/1000</f>
        <v>0</v>
      </c>
      <c r="AC112" s="63">
        <f>(Y112+Z112)*J112</f>
        <v>0</v>
      </c>
    </row>
    <row r="113" ht="20.4" customHeight="1">
      <c r="A113" s="64"/>
      <c r="B113" s="64"/>
      <c r="C113" s="64"/>
      <c r="D113" s="64"/>
      <c r="E113" s="65"/>
      <c r="F113" t="s" s="52">
        <v>27</v>
      </c>
      <c r="G113" s="66"/>
      <c r="H113" s="54">
        <v>255</v>
      </c>
      <c r="I113" s="55">
        <v>5</v>
      </c>
      <c r="J113" s="56">
        <v>22</v>
      </c>
      <c r="K113" s="68"/>
      <c r="L113" s="68"/>
      <c r="M113" s="68"/>
      <c r="N113" s="68"/>
      <c r="O113" s="68"/>
      <c r="P113" s="68"/>
      <c r="Q113" s="68"/>
      <c r="R113" s="68"/>
      <c r="S113" s="68"/>
      <c r="T113" s="69"/>
      <c r="U113" s="70"/>
      <c r="V113" s="71"/>
      <c r="W113" s="68"/>
      <c r="X113" s="68"/>
      <c r="Y113" s="68">
        <f>SUM(K113:T113)</f>
        <v>0</v>
      </c>
      <c r="Z113" s="68">
        <f>SUM(U113:X113)</f>
        <v>0</v>
      </c>
      <c r="AA113" s="72">
        <f>H113*Z113/1000</f>
        <v>0</v>
      </c>
      <c r="AB113" s="72">
        <f>H113*Y113/1000</f>
        <v>0</v>
      </c>
      <c r="AC113" s="73">
        <f>(Y113+Z113)*J113</f>
        <v>0</v>
      </c>
    </row>
    <row r="114" ht="20.4" customHeight="1">
      <c r="A114" s="50"/>
      <c r="B114" s="50"/>
      <c r="C114" s="50"/>
      <c r="D114" s="50"/>
      <c r="E114" s="51"/>
      <c r="F114" t="s" s="52">
        <v>28</v>
      </c>
      <c r="G114" s="53"/>
      <c r="H114" s="54">
        <v>255</v>
      </c>
      <c r="I114" s="55">
        <v>5</v>
      </c>
      <c r="J114" s="56">
        <v>22</v>
      </c>
      <c r="K114" s="57"/>
      <c r="L114" s="57"/>
      <c r="M114" s="57"/>
      <c r="N114" s="57"/>
      <c r="O114" s="57"/>
      <c r="P114" s="57"/>
      <c r="Q114" s="57"/>
      <c r="R114" s="57"/>
      <c r="S114" s="57"/>
      <c r="T114" s="58"/>
      <c r="U114" s="59"/>
      <c r="V114" s="60"/>
      <c r="W114" s="57"/>
      <c r="X114" s="57"/>
      <c r="Y114" s="61">
        <f>SUM(K114:T114)</f>
        <v>0</v>
      </c>
      <c r="Z114" s="61">
        <f>SUM(U114:X114)</f>
        <v>0</v>
      </c>
      <c r="AA114" s="62">
        <f>H114*Z114/1000</f>
        <v>0</v>
      </c>
      <c r="AB114" s="62">
        <f>H114*Y114/1000</f>
        <v>0</v>
      </c>
      <c r="AC114" s="63">
        <f>(Y114+Z114)*J114</f>
        <v>0</v>
      </c>
    </row>
    <row r="115" ht="20.4" customHeight="1">
      <c r="A115" s="64"/>
      <c r="B115" s="64"/>
      <c r="C115" s="64"/>
      <c r="D115" s="64"/>
      <c r="E115" s="65"/>
      <c r="F115" t="s" s="52">
        <v>29</v>
      </c>
      <c r="G115" s="66"/>
      <c r="H115" s="54">
        <v>660</v>
      </c>
      <c r="I115" s="55">
        <v>5</v>
      </c>
      <c r="J115" s="56">
        <v>50</v>
      </c>
      <c r="K115" s="68"/>
      <c r="L115" s="68"/>
      <c r="M115" s="68"/>
      <c r="N115" s="68"/>
      <c r="O115" s="68"/>
      <c r="P115" s="68"/>
      <c r="Q115" s="68"/>
      <c r="R115" s="68"/>
      <c r="S115" s="68"/>
      <c r="T115" s="69"/>
      <c r="U115" s="70"/>
      <c r="V115" s="71"/>
      <c r="W115" s="68"/>
      <c r="X115" s="68"/>
      <c r="Y115" s="68">
        <f>SUM(K115:T115)</f>
        <v>0</v>
      </c>
      <c r="Z115" s="68">
        <f>SUM(U115:X115)</f>
        <v>0</v>
      </c>
      <c r="AA115" s="72">
        <f>H115*Z115/1000</f>
        <v>0</v>
      </c>
      <c r="AB115" s="72">
        <f>H115*Y115/1000</f>
        <v>0</v>
      </c>
      <c r="AC115" s="73">
        <f>(Y115+Z115)*J115</f>
        <v>0</v>
      </c>
    </row>
    <row r="116" ht="20.4" customHeight="1">
      <c r="A116" s="50"/>
      <c r="B116" s="50"/>
      <c r="C116" s="50"/>
      <c r="D116" s="50"/>
      <c r="E116" s="51"/>
      <c r="F116" t="s" s="52">
        <v>30</v>
      </c>
      <c r="G116" s="53"/>
      <c r="H116" s="54">
        <v>579</v>
      </c>
      <c r="I116" s="55">
        <v>5</v>
      </c>
      <c r="J116" s="56">
        <v>41</v>
      </c>
      <c r="K116" s="57"/>
      <c r="L116" s="57"/>
      <c r="M116" s="57"/>
      <c r="N116" s="57"/>
      <c r="O116" s="57"/>
      <c r="P116" s="57"/>
      <c r="Q116" s="57"/>
      <c r="R116" s="57"/>
      <c r="S116" s="57"/>
      <c r="T116" s="58"/>
      <c r="U116" s="59"/>
      <c r="V116" s="60"/>
      <c r="W116" s="57"/>
      <c r="X116" s="57"/>
      <c r="Y116" s="61">
        <f>SUM(K116:T116)</f>
        <v>0</v>
      </c>
      <c r="Z116" s="61">
        <f>SUM(U116:X116)</f>
        <v>0</v>
      </c>
      <c r="AA116" s="62">
        <f>H116*Z116/1000</f>
        <v>0</v>
      </c>
      <c r="AB116" s="62">
        <f>H116*Y116/1000</f>
        <v>0</v>
      </c>
      <c r="AC116" s="63">
        <f>(Y116+Z116)*J116</f>
        <v>0</v>
      </c>
    </row>
    <row r="117" ht="20.4" customHeight="1">
      <c r="A117" s="64"/>
      <c r="B117" s="64"/>
      <c r="C117" s="64"/>
      <c r="D117" s="64"/>
      <c r="E117" s="65"/>
      <c r="F117" t="s" s="52">
        <v>31</v>
      </c>
      <c r="G117" s="66"/>
      <c r="H117" s="54">
        <v>1240</v>
      </c>
      <c r="I117" s="55">
        <v>5</v>
      </c>
      <c r="J117" s="56">
        <v>69</v>
      </c>
      <c r="K117" s="68"/>
      <c r="L117" s="68"/>
      <c r="M117" s="68"/>
      <c r="N117" s="68"/>
      <c r="O117" s="68"/>
      <c r="P117" s="68"/>
      <c r="Q117" s="68"/>
      <c r="R117" s="68"/>
      <c r="S117" s="68"/>
      <c r="T117" s="69"/>
      <c r="U117" s="70"/>
      <c r="V117" s="71"/>
      <c r="W117" s="68"/>
      <c r="X117" s="68"/>
      <c r="Y117" s="68">
        <f>SUM(K117:T117)</f>
        <v>0</v>
      </c>
      <c r="Z117" s="68">
        <f>SUM(U117:X117)</f>
        <v>0</v>
      </c>
      <c r="AA117" s="72">
        <f>H117*Z117/1000</f>
        <v>0</v>
      </c>
      <c r="AB117" s="72">
        <f>H117*Y117/1000</f>
        <v>0</v>
      </c>
      <c r="AC117" s="73">
        <f>(Y117+Z117)*J117</f>
        <v>0</v>
      </c>
    </row>
    <row r="118" ht="20.4" customHeight="1">
      <c r="A118" s="50"/>
      <c r="B118" s="50"/>
      <c r="C118" s="50"/>
      <c r="D118" s="50"/>
      <c r="E118" s="51"/>
      <c r="F118" t="s" s="52">
        <v>32</v>
      </c>
      <c r="G118" s="53"/>
      <c r="H118" s="54">
        <v>1340</v>
      </c>
      <c r="I118" s="55">
        <v>5</v>
      </c>
      <c r="J118" s="56">
        <v>74</v>
      </c>
      <c r="K118" s="57"/>
      <c r="L118" s="57"/>
      <c r="M118" s="57"/>
      <c r="N118" s="57"/>
      <c r="O118" s="57"/>
      <c r="P118" s="57"/>
      <c r="Q118" s="57"/>
      <c r="R118" s="57"/>
      <c r="S118" s="57"/>
      <c r="T118" s="58"/>
      <c r="U118" s="59"/>
      <c r="V118" s="60"/>
      <c r="W118" s="57"/>
      <c r="X118" s="57"/>
      <c r="Y118" s="61">
        <f>SUM(K118:T118)</f>
        <v>0</v>
      </c>
      <c r="Z118" s="61">
        <f>SUM(U118:X118)</f>
        <v>0</v>
      </c>
      <c r="AA118" s="62">
        <f>H118*Z118/1000</f>
        <v>0</v>
      </c>
      <c r="AB118" s="62">
        <f>H118*Y118/1000</f>
        <v>0</v>
      </c>
      <c r="AC118" s="63">
        <f>(Y118+Z118)*J118</f>
        <v>0</v>
      </c>
    </row>
    <row r="119" ht="20.4" customHeight="1">
      <c r="A119" s="64"/>
      <c r="B119" s="64"/>
      <c r="C119" s="64"/>
      <c r="D119" s="64"/>
      <c r="E119" s="65"/>
      <c r="F119" t="s" s="52">
        <v>33</v>
      </c>
      <c r="G119" s="66"/>
      <c r="H119" s="54">
        <v>2070</v>
      </c>
      <c r="I119" s="55">
        <v>5</v>
      </c>
      <c r="J119" s="56">
        <v>83</v>
      </c>
      <c r="K119" s="68"/>
      <c r="L119" s="68"/>
      <c r="M119" s="68"/>
      <c r="N119" s="68"/>
      <c r="O119" s="68"/>
      <c r="P119" s="68"/>
      <c r="Q119" s="68"/>
      <c r="R119" s="68"/>
      <c r="S119" s="68"/>
      <c r="T119" s="69"/>
      <c r="U119" s="70"/>
      <c r="V119" s="71"/>
      <c r="W119" s="68"/>
      <c r="X119" s="68"/>
      <c r="Y119" s="68">
        <f>SUM(K119:T119)</f>
        <v>0</v>
      </c>
      <c r="Z119" s="68">
        <f>SUM(U119:X119)</f>
        <v>0</v>
      </c>
      <c r="AA119" s="72">
        <f>H119*Z119/1000</f>
        <v>0</v>
      </c>
      <c r="AB119" s="72">
        <f>H119*Y119/1000</f>
        <v>0</v>
      </c>
      <c r="AC119" s="73">
        <f>(Y119+Z119)*J119</f>
        <v>0</v>
      </c>
    </row>
    <row r="120" ht="20.4" customHeight="1">
      <c r="A120" s="50"/>
      <c r="B120" s="50"/>
      <c r="C120" s="50"/>
      <c r="D120" s="50"/>
      <c r="E120" s="51"/>
      <c r="F120" t="s" s="52">
        <v>34</v>
      </c>
      <c r="G120" s="53"/>
      <c r="H120" s="54">
        <v>2160</v>
      </c>
      <c r="I120" s="55">
        <v>5</v>
      </c>
      <c r="J120" s="56">
        <v>85</v>
      </c>
      <c r="K120" s="57"/>
      <c r="L120" s="57"/>
      <c r="M120" s="57"/>
      <c r="N120" s="57"/>
      <c r="O120" s="57"/>
      <c r="P120" s="57"/>
      <c r="Q120" s="57"/>
      <c r="R120" s="57"/>
      <c r="S120" s="57"/>
      <c r="T120" s="58"/>
      <c r="U120" s="59"/>
      <c r="V120" s="60"/>
      <c r="W120" s="57"/>
      <c r="X120" s="57"/>
      <c r="Y120" s="61">
        <f>SUM(K120:T120)</f>
        <v>0</v>
      </c>
      <c r="Z120" s="61">
        <f>SUM(U120:X120)</f>
        <v>0</v>
      </c>
      <c r="AA120" s="62">
        <f>H120*Z120/1000</f>
        <v>0</v>
      </c>
      <c r="AB120" s="62">
        <f>H120*Y120/1000</f>
        <v>0</v>
      </c>
      <c r="AC120" s="63">
        <f>(Y120+Z120)*J120</f>
        <v>0</v>
      </c>
    </row>
    <row r="121" ht="20.4" customHeight="1">
      <c r="A121" s="64"/>
      <c r="B121" s="64"/>
      <c r="C121" s="64"/>
      <c r="D121" s="64"/>
      <c r="E121" s="65"/>
      <c r="F121" t="s" s="52">
        <v>35</v>
      </c>
      <c r="G121" s="66"/>
      <c r="H121" s="54">
        <v>5730</v>
      </c>
      <c r="I121" s="55">
        <v>5</v>
      </c>
      <c r="J121" s="56">
        <v>190</v>
      </c>
      <c r="K121" s="68"/>
      <c r="L121" s="68"/>
      <c r="M121" s="68"/>
      <c r="N121" s="68"/>
      <c r="O121" s="68"/>
      <c r="P121" s="68"/>
      <c r="Q121" s="68"/>
      <c r="R121" s="68"/>
      <c r="S121" s="68"/>
      <c r="T121" s="69"/>
      <c r="U121" s="70"/>
      <c r="V121" s="71"/>
      <c r="W121" s="68"/>
      <c r="X121" s="68"/>
      <c r="Y121" s="68">
        <f>SUM(K121:T121)</f>
        <v>0</v>
      </c>
      <c r="Z121" s="68">
        <f>SUM(U121:X121)</f>
        <v>0</v>
      </c>
      <c r="AA121" s="72">
        <f>H121*Z121/1000</f>
        <v>0</v>
      </c>
      <c r="AB121" s="72">
        <f>H121*Y121/1000</f>
        <v>0</v>
      </c>
      <c r="AC121" s="73">
        <f>(Y121+Z121)*J121</f>
        <v>0</v>
      </c>
    </row>
    <row r="122" ht="20.4" customHeight="1">
      <c r="A122" s="76"/>
      <c r="B122" s="76"/>
      <c r="C122" s="76"/>
      <c r="D122" s="76"/>
      <c r="E122" s="77"/>
      <c r="F122" t="s" s="78">
        <v>36</v>
      </c>
      <c r="G122" s="79"/>
      <c r="H122" s="80">
        <v>1600</v>
      </c>
      <c r="I122" s="81">
        <v>1</v>
      </c>
      <c r="J122" s="82">
        <v>160</v>
      </c>
      <c r="K122" s="83"/>
      <c r="L122" s="83"/>
      <c r="M122" s="83"/>
      <c r="N122" s="83"/>
      <c r="O122" s="83"/>
      <c r="P122" s="83"/>
      <c r="Q122" s="83"/>
      <c r="R122" s="83"/>
      <c r="S122" s="83"/>
      <c r="T122" s="84"/>
      <c r="U122" s="85"/>
      <c r="V122" s="86"/>
      <c r="W122" s="83"/>
      <c r="X122" s="83"/>
      <c r="Y122" s="87">
        <f>SUM(K122:T122)</f>
        <v>0</v>
      </c>
      <c r="Z122" s="87">
        <f>SUM(U122:X122)</f>
        <v>0</v>
      </c>
      <c r="AA122" s="88">
        <f>H122*Z122/1000</f>
        <v>0</v>
      </c>
      <c r="AB122" s="88">
        <f>H122*Y122/1000</f>
        <v>0</v>
      </c>
      <c r="AC122" s="89">
        <f>(Y122+Z122)*J122</f>
        <v>0</v>
      </c>
    </row>
    <row r="123" ht="20.4" customHeight="1">
      <c r="A123" s="36"/>
      <c r="B123" s="36"/>
      <c r="C123" s="36"/>
      <c r="D123" s="36"/>
      <c r="E123" t="s" s="93">
        <v>46</v>
      </c>
      <c r="F123" t="s" s="94">
        <v>25</v>
      </c>
      <c r="G123" s="39"/>
      <c r="H123" s="95">
        <v>601</v>
      </c>
      <c r="I123" s="96">
        <v>10</v>
      </c>
      <c r="J123" s="97">
        <v>37</v>
      </c>
      <c r="K123" s="47"/>
      <c r="L123" s="47"/>
      <c r="M123" s="47"/>
      <c r="N123" s="47"/>
      <c r="O123" s="47"/>
      <c r="P123" s="47"/>
      <c r="Q123" s="47"/>
      <c r="R123" s="47"/>
      <c r="S123" s="47"/>
      <c r="T123" s="90"/>
      <c r="U123" s="91"/>
      <c r="V123" s="92"/>
      <c r="W123" s="47"/>
      <c r="X123" s="47"/>
      <c r="Y123" s="47">
        <f>SUM(K123:T123)</f>
        <v>0</v>
      </c>
      <c r="Z123" s="47">
        <f>SUM(U123:X123)</f>
        <v>0</v>
      </c>
      <c r="AA123" s="48">
        <f>H123*Z123/1000</f>
        <v>0</v>
      </c>
      <c r="AB123" s="48">
        <f>H123*Y123/1000</f>
        <v>0</v>
      </c>
      <c r="AC123" s="49">
        <f>(Y123+Z123)*J123</f>
        <v>0</v>
      </c>
    </row>
    <row r="124" ht="20.4" customHeight="1">
      <c r="A124" s="50"/>
      <c r="B124" s="50"/>
      <c r="C124" s="50"/>
      <c r="D124" s="50"/>
      <c r="E124" s="51"/>
      <c r="F124" t="s" s="98">
        <v>26</v>
      </c>
      <c r="G124" s="53"/>
      <c r="H124" s="99">
        <v>705</v>
      </c>
      <c r="I124" s="100">
        <v>10</v>
      </c>
      <c r="J124" s="101">
        <v>43</v>
      </c>
      <c r="K124" s="57"/>
      <c r="L124" s="57"/>
      <c r="M124" s="57"/>
      <c r="N124" s="57"/>
      <c r="O124" s="57"/>
      <c r="P124" s="57"/>
      <c r="Q124" s="57"/>
      <c r="R124" s="57"/>
      <c r="S124" s="57"/>
      <c r="T124" s="58"/>
      <c r="U124" s="59"/>
      <c r="V124" s="60"/>
      <c r="W124" s="57"/>
      <c r="X124" s="57"/>
      <c r="Y124" s="61">
        <f>SUM(K124:T124)</f>
        <v>0</v>
      </c>
      <c r="Z124" s="61">
        <f>SUM(U124:X124)</f>
        <v>0</v>
      </c>
      <c r="AA124" s="62">
        <f>H124*Z124/1000</f>
        <v>0</v>
      </c>
      <c r="AB124" s="62">
        <f>H124*Y124/1000</f>
        <v>0</v>
      </c>
      <c r="AC124" s="63">
        <f>(Y124+Z124)*J124</f>
        <v>0</v>
      </c>
    </row>
    <row r="125" ht="20.4" customHeight="1">
      <c r="A125" s="64"/>
      <c r="B125" s="64"/>
      <c r="C125" s="64"/>
      <c r="D125" s="64"/>
      <c r="E125" s="65"/>
      <c r="F125" t="s" s="98">
        <v>27</v>
      </c>
      <c r="G125" s="66"/>
      <c r="H125" s="99">
        <v>340</v>
      </c>
      <c r="I125" s="100">
        <v>5</v>
      </c>
      <c r="J125" s="101">
        <v>23</v>
      </c>
      <c r="K125" s="68"/>
      <c r="L125" s="68"/>
      <c r="M125" s="68"/>
      <c r="N125" s="68"/>
      <c r="O125" s="68"/>
      <c r="P125" s="68"/>
      <c r="Q125" s="68"/>
      <c r="R125" s="68"/>
      <c r="S125" s="68"/>
      <c r="T125" s="69"/>
      <c r="U125" s="70"/>
      <c r="V125" s="71"/>
      <c r="W125" s="68"/>
      <c r="X125" s="68"/>
      <c r="Y125" s="68">
        <f>SUM(K125:T125)</f>
        <v>0</v>
      </c>
      <c r="Z125" s="68">
        <f>SUM(U125:X125)</f>
        <v>0</v>
      </c>
      <c r="AA125" s="72">
        <f>H125*Z125/1000</f>
        <v>0</v>
      </c>
      <c r="AB125" s="72">
        <f>H125*Y125/1000</f>
        <v>0</v>
      </c>
      <c r="AC125" s="73">
        <f>(Y125+Z125)*J125</f>
        <v>0</v>
      </c>
    </row>
    <row r="126" ht="20.4" customHeight="1">
      <c r="A126" s="50"/>
      <c r="B126" s="50"/>
      <c r="C126" s="50"/>
      <c r="D126" s="50"/>
      <c r="E126" s="51"/>
      <c r="F126" t="s" s="98">
        <v>28</v>
      </c>
      <c r="G126" s="53"/>
      <c r="H126" s="99">
        <v>344</v>
      </c>
      <c r="I126" s="100">
        <v>5</v>
      </c>
      <c r="J126" s="101">
        <v>23</v>
      </c>
      <c r="K126" s="57"/>
      <c r="L126" s="57"/>
      <c r="M126" s="57"/>
      <c r="N126" s="57"/>
      <c r="O126" s="57"/>
      <c r="P126" s="57"/>
      <c r="Q126" s="57"/>
      <c r="R126" s="57"/>
      <c r="S126" s="57"/>
      <c r="T126" s="58"/>
      <c r="U126" s="59"/>
      <c r="V126" s="60"/>
      <c r="W126" s="57"/>
      <c r="X126" s="57"/>
      <c r="Y126" s="61">
        <f>SUM(K126:T126)</f>
        <v>0</v>
      </c>
      <c r="Z126" s="61">
        <f>SUM(U126:X126)</f>
        <v>0</v>
      </c>
      <c r="AA126" s="62">
        <f>H126*Z126/1000</f>
        <v>0</v>
      </c>
      <c r="AB126" s="62">
        <f>H126*Y126/1000</f>
        <v>0</v>
      </c>
      <c r="AC126" s="63">
        <f>(Y126+Z126)*J126</f>
        <v>0</v>
      </c>
    </row>
    <row r="127" ht="20.4" customHeight="1">
      <c r="A127" s="64"/>
      <c r="B127" s="64"/>
      <c r="C127" s="64"/>
      <c r="D127" s="64"/>
      <c r="E127" s="65"/>
      <c r="F127" t="s" s="98">
        <v>29</v>
      </c>
      <c r="G127" s="66"/>
      <c r="H127" s="99">
        <v>738</v>
      </c>
      <c r="I127" s="100">
        <v>5</v>
      </c>
      <c r="J127" s="101">
        <v>45</v>
      </c>
      <c r="K127" s="68"/>
      <c r="L127" s="68"/>
      <c r="M127" s="68"/>
      <c r="N127" s="68"/>
      <c r="O127" s="68"/>
      <c r="P127" s="68"/>
      <c r="Q127" s="68"/>
      <c r="R127" s="68"/>
      <c r="S127" s="68"/>
      <c r="T127" s="69"/>
      <c r="U127" s="70"/>
      <c r="V127" s="71"/>
      <c r="W127" s="68"/>
      <c r="X127" s="68"/>
      <c r="Y127" s="68">
        <f>SUM(K127:T127)</f>
        <v>0</v>
      </c>
      <c r="Z127" s="68">
        <f>SUM(U127:X127)</f>
        <v>0</v>
      </c>
      <c r="AA127" s="72">
        <f>H127*Z127/1000</f>
        <v>0</v>
      </c>
      <c r="AB127" s="72">
        <f>H127*Y127/1000</f>
        <v>0</v>
      </c>
      <c r="AC127" s="73">
        <f>(Y127+Z127)*J127</f>
        <v>0</v>
      </c>
    </row>
    <row r="128" ht="20.4" customHeight="1">
      <c r="A128" s="50"/>
      <c r="B128" s="50"/>
      <c r="C128" s="50"/>
      <c r="D128" s="50"/>
      <c r="E128" s="51"/>
      <c r="F128" t="s" s="98">
        <v>30</v>
      </c>
      <c r="G128" s="53"/>
      <c r="H128" s="99">
        <v>774</v>
      </c>
      <c r="I128" s="100">
        <v>5</v>
      </c>
      <c r="J128" s="101">
        <v>47</v>
      </c>
      <c r="K128" s="57"/>
      <c r="L128" s="57"/>
      <c r="M128" s="57"/>
      <c r="N128" s="57"/>
      <c r="O128" s="57"/>
      <c r="P128" s="57"/>
      <c r="Q128" s="57"/>
      <c r="R128" s="57"/>
      <c r="S128" s="57"/>
      <c r="T128" s="58"/>
      <c r="U128" s="59"/>
      <c r="V128" s="60"/>
      <c r="W128" s="57"/>
      <c r="X128" s="57"/>
      <c r="Y128" s="61">
        <f>SUM(K128:T128)</f>
        <v>0</v>
      </c>
      <c r="Z128" s="61">
        <f>SUM(U128:X128)</f>
        <v>0</v>
      </c>
      <c r="AA128" s="62">
        <f>H128*Z128/1000</f>
        <v>0</v>
      </c>
      <c r="AB128" s="62">
        <f>H128*Y128/1000</f>
        <v>0</v>
      </c>
      <c r="AC128" s="63">
        <f>(Y128+Z128)*J128</f>
        <v>0</v>
      </c>
    </row>
    <row r="129" ht="20.4" customHeight="1">
      <c r="A129" s="64"/>
      <c r="B129" s="64"/>
      <c r="C129" s="64"/>
      <c r="D129" s="64"/>
      <c r="E129" s="65"/>
      <c r="F129" t="s" s="98">
        <v>31</v>
      </c>
      <c r="G129" s="66"/>
      <c r="H129" s="99">
        <v>1235</v>
      </c>
      <c r="I129" s="100">
        <v>5</v>
      </c>
      <c r="J129" s="101">
        <v>62</v>
      </c>
      <c r="K129" s="68"/>
      <c r="L129" s="68"/>
      <c r="M129" s="68"/>
      <c r="N129" s="68"/>
      <c r="O129" s="68"/>
      <c r="P129" s="68"/>
      <c r="Q129" s="68"/>
      <c r="R129" s="68"/>
      <c r="S129" s="68"/>
      <c r="T129" s="69"/>
      <c r="U129" s="70"/>
      <c r="V129" s="71"/>
      <c r="W129" s="68"/>
      <c r="X129" s="68"/>
      <c r="Y129" s="68">
        <f>SUM(K129:T129)</f>
        <v>0</v>
      </c>
      <c r="Z129" s="68">
        <f>SUM(U129:X129)</f>
        <v>0</v>
      </c>
      <c r="AA129" s="72">
        <f>H129*Z129/1000</f>
        <v>0</v>
      </c>
      <c r="AB129" s="72">
        <f>H129*Y129/1000</f>
        <v>0</v>
      </c>
      <c r="AC129" s="73">
        <f>(Y129+Z129)*J129</f>
        <v>0</v>
      </c>
    </row>
    <row r="130" ht="20.4" customHeight="1">
      <c r="A130" s="50"/>
      <c r="B130" s="50"/>
      <c r="C130" s="50"/>
      <c r="D130" s="50"/>
      <c r="E130" s="51"/>
      <c r="F130" t="s" s="98">
        <v>32</v>
      </c>
      <c r="G130" s="53"/>
      <c r="H130" s="99">
        <v>1390</v>
      </c>
      <c r="I130" s="100">
        <v>5</v>
      </c>
      <c r="J130" s="101">
        <v>70</v>
      </c>
      <c r="K130" s="57"/>
      <c r="L130" s="57"/>
      <c r="M130" s="57"/>
      <c r="N130" s="57"/>
      <c r="O130" s="57"/>
      <c r="P130" s="57"/>
      <c r="Q130" s="57"/>
      <c r="R130" s="57"/>
      <c r="S130" s="57"/>
      <c r="T130" s="58"/>
      <c r="U130" s="59"/>
      <c r="V130" s="60"/>
      <c r="W130" s="57"/>
      <c r="X130" s="57"/>
      <c r="Y130" s="61">
        <f>SUM(K130:T130)</f>
        <v>0</v>
      </c>
      <c r="Z130" s="61">
        <f>SUM(U130:X130)</f>
        <v>0</v>
      </c>
      <c r="AA130" s="62">
        <f>H130*Z130/1000</f>
        <v>0</v>
      </c>
      <c r="AB130" s="62">
        <f>H130*Y130/1000</f>
        <v>0</v>
      </c>
      <c r="AC130" s="63">
        <f>(Y130+Z130)*J130</f>
        <v>0</v>
      </c>
    </row>
    <row r="131" ht="20.4" customHeight="1">
      <c r="A131" s="64"/>
      <c r="B131" s="64"/>
      <c r="C131" s="64"/>
      <c r="D131" s="64"/>
      <c r="E131" s="65"/>
      <c r="F131" t="s" s="98">
        <v>33</v>
      </c>
      <c r="G131" s="66"/>
      <c r="H131" s="99">
        <v>2208</v>
      </c>
      <c r="I131" s="100">
        <v>5</v>
      </c>
      <c r="J131" s="101">
        <v>80</v>
      </c>
      <c r="K131" s="68"/>
      <c r="L131" s="68"/>
      <c r="M131" s="68"/>
      <c r="N131" s="68"/>
      <c r="O131" s="68"/>
      <c r="P131" s="68"/>
      <c r="Q131" s="68"/>
      <c r="R131" s="68"/>
      <c r="S131" s="68"/>
      <c r="T131" s="69"/>
      <c r="U131" s="70"/>
      <c r="V131" s="71"/>
      <c r="W131" s="68"/>
      <c r="X131" s="68"/>
      <c r="Y131" s="68">
        <f>SUM(K131:T131)</f>
        <v>0</v>
      </c>
      <c r="Z131" s="68">
        <f>SUM(U131:X131)</f>
        <v>0</v>
      </c>
      <c r="AA131" s="72">
        <f>H131*Z131/1000</f>
        <v>0</v>
      </c>
      <c r="AB131" s="72">
        <f>H131*Y131/1000</f>
        <v>0</v>
      </c>
      <c r="AC131" s="73">
        <f>(Y131+Z131)*J131</f>
        <v>0</v>
      </c>
    </row>
    <row r="132" ht="20.4" customHeight="1">
      <c r="A132" s="50"/>
      <c r="B132" s="50"/>
      <c r="C132" s="50"/>
      <c r="D132" s="50"/>
      <c r="E132" s="51"/>
      <c r="F132" t="s" s="98">
        <v>34</v>
      </c>
      <c r="G132" s="53"/>
      <c r="H132" s="99">
        <v>3267</v>
      </c>
      <c r="I132" s="100">
        <v>5</v>
      </c>
      <c r="J132" s="101">
        <v>89</v>
      </c>
      <c r="K132" s="57"/>
      <c r="L132" s="57"/>
      <c r="M132" s="57"/>
      <c r="N132" s="57"/>
      <c r="O132" s="57"/>
      <c r="P132" s="57"/>
      <c r="Q132" s="57"/>
      <c r="R132" s="57"/>
      <c r="S132" s="57"/>
      <c r="T132" s="58"/>
      <c r="U132" s="59"/>
      <c r="V132" s="60"/>
      <c r="W132" s="57"/>
      <c r="X132" s="57"/>
      <c r="Y132" s="61">
        <f>SUM(K132:T132)</f>
        <v>0</v>
      </c>
      <c r="Z132" s="61">
        <f>SUM(U132:X132)</f>
        <v>0</v>
      </c>
      <c r="AA132" s="62">
        <f>H132*Z132/1000</f>
        <v>0</v>
      </c>
      <c r="AB132" s="62">
        <f>H132*Y132/1000</f>
        <v>0</v>
      </c>
      <c r="AC132" s="63">
        <f>(Y132+Z132)*J132</f>
        <v>0</v>
      </c>
    </row>
    <row r="133" ht="20.4" customHeight="1">
      <c r="A133" s="64"/>
      <c r="B133" s="64"/>
      <c r="C133" s="64"/>
      <c r="D133" s="64"/>
      <c r="E133" s="65"/>
      <c r="F133" t="s" s="98">
        <v>35</v>
      </c>
      <c r="G133" s="66"/>
      <c r="H133" s="99">
        <v>8350</v>
      </c>
      <c r="I133" s="100">
        <v>5</v>
      </c>
      <c r="J133" s="101">
        <v>209</v>
      </c>
      <c r="K133" s="68"/>
      <c r="L133" s="68"/>
      <c r="M133" s="68"/>
      <c r="N133" s="68"/>
      <c r="O133" s="68"/>
      <c r="P133" s="68"/>
      <c r="Q133" s="68"/>
      <c r="R133" s="68"/>
      <c r="S133" s="68"/>
      <c r="T133" s="69"/>
      <c r="U133" s="70"/>
      <c r="V133" s="71"/>
      <c r="W133" s="68"/>
      <c r="X133" s="68"/>
      <c r="Y133" s="68">
        <f>SUM(K133:T133)</f>
        <v>0</v>
      </c>
      <c r="Z133" s="68">
        <f>SUM(U133:X133)</f>
        <v>0</v>
      </c>
      <c r="AA133" s="72">
        <f>H133*Z133/1000</f>
        <v>0</v>
      </c>
      <c r="AB133" s="72">
        <f>H133*Y133/1000</f>
        <v>0</v>
      </c>
      <c r="AC133" s="73">
        <f>(Y133+Z133)*J133</f>
        <v>0</v>
      </c>
    </row>
    <row r="134" ht="20.4" customHeight="1">
      <c r="A134" s="76"/>
      <c r="B134" s="76"/>
      <c r="C134" s="76"/>
      <c r="D134" s="76"/>
      <c r="E134" s="77"/>
      <c r="F134" t="s" s="102">
        <v>36</v>
      </c>
      <c r="G134" s="79"/>
      <c r="H134" s="103">
        <v>2600</v>
      </c>
      <c r="I134" s="104">
        <v>1</v>
      </c>
      <c r="J134" s="105">
        <v>160</v>
      </c>
      <c r="K134" s="83"/>
      <c r="L134" s="83"/>
      <c r="M134" s="83"/>
      <c r="N134" s="83"/>
      <c r="O134" s="83"/>
      <c r="P134" s="83"/>
      <c r="Q134" s="83"/>
      <c r="R134" s="83"/>
      <c r="S134" s="83"/>
      <c r="T134" s="84"/>
      <c r="U134" s="85"/>
      <c r="V134" s="86"/>
      <c r="W134" s="83"/>
      <c r="X134" s="83"/>
      <c r="Y134" s="87">
        <f>SUM(K134:T134)</f>
        <v>0</v>
      </c>
      <c r="Z134" s="87">
        <f>SUM(U134:X134)</f>
        <v>0</v>
      </c>
      <c r="AA134" s="88">
        <f>H134*Z134/1000</f>
        <v>0</v>
      </c>
      <c r="AB134" s="88">
        <f>H134*Y134/1000</f>
        <v>0</v>
      </c>
      <c r="AC134" s="89">
        <f>(Y134+Z134)*J134</f>
        <v>0</v>
      </c>
    </row>
    <row r="135" ht="20.4" customHeight="1">
      <c r="A135" s="36"/>
      <c r="B135" s="36"/>
      <c r="C135" s="36"/>
      <c r="D135" s="36"/>
      <c r="E135" t="s" s="37">
        <v>47</v>
      </c>
      <c r="F135" t="s" s="38">
        <v>25</v>
      </c>
      <c r="G135" s="39"/>
      <c r="H135" s="40">
        <v>1001</v>
      </c>
      <c r="I135" s="41">
        <v>10</v>
      </c>
      <c r="J135" s="42">
        <v>61</v>
      </c>
      <c r="K135" s="47"/>
      <c r="L135" s="47"/>
      <c r="M135" s="47"/>
      <c r="N135" s="47"/>
      <c r="O135" s="47"/>
      <c r="P135" s="47"/>
      <c r="Q135" s="47"/>
      <c r="R135" s="47"/>
      <c r="S135" s="47"/>
      <c r="T135" s="90"/>
      <c r="U135" s="91"/>
      <c r="V135" s="92"/>
      <c r="W135" s="47"/>
      <c r="X135" s="47"/>
      <c r="Y135" s="47">
        <f>SUM(K135:T135)</f>
        <v>0</v>
      </c>
      <c r="Z135" s="47">
        <f>SUM(U135:X135)</f>
        <v>0</v>
      </c>
      <c r="AA135" s="48">
        <f>H135*Z135/1000</f>
        <v>0</v>
      </c>
      <c r="AB135" s="48">
        <f>H135*Y135/1000</f>
        <v>0</v>
      </c>
      <c r="AC135" s="49">
        <f>(Y135+Z135)*J135</f>
        <v>0</v>
      </c>
    </row>
    <row r="136" ht="20.4" customHeight="1">
      <c r="A136" s="50"/>
      <c r="B136" s="50"/>
      <c r="C136" s="50"/>
      <c r="D136" s="50"/>
      <c r="E136" s="51"/>
      <c r="F136" t="s" s="52">
        <v>26</v>
      </c>
      <c r="G136" s="53"/>
      <c r="H136" s="54">
        <v>980</v>
      </c>
      <c r="I136" s="55">
        <v>10</v>
      </c>
      <c r="J136" s="56">
        <v>59</v>
      </c>
      <c r="K136" s="57"/>
      <c r="L136" s="57"/>
      <c r="M136" s="57"/>
      <c r="N136" s="57"/>
      <c r="O136" s="57"/>
      <c r="P136" s="57"/>
      <c r="Q136" s="57"/>
      <c r="R136" s="57"/>
      <c r="S136" s="57"/>
      <c r="T136" s="58"/>
      <c r="U136" s="59"/>
      <c r="V136" s="60"/>
      <c r="W136" s="57"/>
      <c r="X136" s="57"/>
      <c r="Y136" s="61">
        <f>SUM(K136:T136)</f>
        <v>0</v>
      </c>
      <c r="Z136" s="61">
        <f>SUM(U136:X136)</f>
        <v>0</v>
      </c>
      <c r="AA136" s="62">
        <f>H136*Z136/1000</f>
        <v>0</v>
      </c>
      <c r="AB136" s="62">
        <f>H136*Y136/1000</f>
        <v>0</v>
      </c>
      <c r="AC136" s="63">
        <f>(Y136+Z136)*J136</f>
        <v>0</v>
      </c>
    </row>
    <row r="137" ht="20.4" customHeight="1">
      <c r="A137" s="64"/>
      <c r="B137" s="64"/>
      <c r="C137" s="64"/>
      <c r="D137" s="64"/>
      <c r="E137" s="65"/>
      <c r="F137" t="s" s="52">
        <v>27</v>
      </c>
      <c r="G137" s="66"/>
      <c r="H137" s="54">
        <v>580</v>
      </c>
      <c r="I137" s="55">
        <v>5</v>
      </c>
      <c r="J137" s="56">
        <v>35</v>
      </c>
      <c r="K137" s="68"/>
      <c r="L137" s="68"/>
      <c r="M137" s="68"/>
      <c r="N137" s="68"/>
      <c r="O137" s="68"/>
      <c r="P137" s="68"/>
      <c r="Q137" s="68"/>
      <c r="R137" s="68"/>
      <c r="S137" s="68"/>
      <c r="T137" s="69"/>
      <c r="U137" s="70"/>
      <c r="V137" s="71"/>
      <c r="W137" s="68"/>
      <c r="X137" s="68"/>
      <c r="Y137" s="68">
        <f>SUM(K137:T137)</f>
        <v>0</v>
      </c>
      <c r="Z137" s="68">
        <f>SUM(U137:X137)</f>
        <v>0</v>
      </c>
      <c r="AA137" s="72">
        <f>H137*Z137/1000</f>
        <v>0</v>
      </c>
      <c r="AB137" s="72">
        <f>H137*Y137/1000</f>
        <v>0</v>
      </c>
      <c r="AC137" s="73">
        <f>(Y137+Z137)*J137</f>
        <v>0</v>
      </c>
    </row>
    <row r="138" ht="20.4" customHeight="1">
      <c r="A138" s="50"/>
      <c r="B138" s="50"/>
      <c r="C138" s="50"/>
      <c r="D138" s="50"/>
      <c r="E138" s="51"/>
      <c r="F138" t="s" s="52">
        <v>28</v>
      </c>
      <c r="G138" s="53"/>
      <c r="H138" s="54">
        <v>566</v>
      </c>
      <c r="I138" s="55">
        <v>5</v>
      </c>
      <c r="J138" s="56">
        <v>34</v>
      </c>
      <c r="K138" s="57"/>
      <c r="L138" s="57"/>
      <c r="M138" s="57"/>
      <c r="N138" s="57"/>
      <c r="O138" s="57"/>
      <c r="P138" s="57"/>
      <c r="Q138" s="57"/>
      <c r="R138" s="57"/>
      <c r="S138" s="57"/>
      <c r="T138" s="58"/>
      <c r="U138" s="59"/>
      <c r="V138" s="60"/>
      <c r="W138" s="57"/>
      <c r="X138" s="57"/>
      <c r="Y138" s="61">
        <f>SUM(K138:T138)</f>
        <v>0</v>
      </c>
      <c r="Z138" s="61">
        <f>SUM(U138:X138)</f>
        <v>0</v>
      </c>
      <c r="AA138" s="62">
        <f>H138*Z138/1000</f>
        <v>0</v>
      </c>
      <c r="AB138" s="62">
        <f>H138*Y138/1000</f>
        <v>0</v>
      </c>
      <c r="AC138" s="63">
        <f>(Y138+Z138)*J138</f>
        <v>0</v>
      </c>
    </row>
    <row r="139" ht="20.4" customHeight="1">
      <c r="A139" s="64"/>
      <c r="B139" s="64"/>
      <c r="C139" s="64"/>
      <c r="D139" s="64"/>
      <c r="E139" s="65"/>
      <c r="F139" t="s" s="52">
        <v>29</v>
      </c>
      <c r="G139" s="66"/>
      <c r="H139" s="54">
        <v>1024</v>
      </c>
      <c r="I139" s="55">
        <v>5</v>
      </c>
      <c r="J139" s="56">
        <v>62</v>
      </c>
      <c r="K139" s="68"/>
      <c r="L139" s="68"/>
      <c r="M139" s="68"/>
      <c r="N139" s="68"/>
      <c r="O139" s="68"/>
      <c r="P139" s="68"/>
      <c r="Q139" s="68"/>
      <c r="R139" s="68"/>
      <c r="S139" s="68"/>
      <c r="T139" s="69"/>
      <c r="U139" s="70"/>
      <c r="V139" s="71"/>
      <c r="W139" s="68"/>
      <c r="X139" s="68"/>
      <c r="Y139" s="68">
        <f>SUM(K139:T139)</f>
        <v>0</v>
      </c>
      <c r="Z139" s="68">
        <f>SUM(U139:X139)</f>
        <v>0</v>
      </c>
      <c r="AA139" s="72">
        <f>H139*Z139/1000</f>
        <v>0</v>
      </c>
      <c r="AB139" s="72">
        <f>H139*Y139/1000</f>
        <v>0</v>
      </c>
      <c r="AC139" s="73">
        <f>(Y139+Z139)*J139</f>
        <v>0</v>
      </c>
    </row>
    <row r="140" ht="20.4" customHeight="1">
      <c r="A140" s="50"/>
      <c r="B140" s="50"/>
      <c r="C140" s="50"/>
      <c r="D140" s="50"/>
      <c r="E140" s="51"/>
      <c r="F140" t="s" s="52">
        <v>30</v>
      </c>
      <c r="G140" s="53"/>
      <c r="H140" s="54">
        <v>1100</v>
      </c>
      <c r="I140" s="55">
        <v>5</v>
      </c>
      <c r="J140" s="56">
        <v>66</v>
      </c>
      <c r="K140" s="57"/>
      <c r="L140" s="57"/>
      <c r="M140" s="57"/>
      <c r="N140" s="57"/>
      <c r="O140" s="57"/>
      <c r="P140" s="57"/>
      <c r="Q140" s="57"/>
      <c r="R140" s="57"/>
      <c r="S140" s="57"/>
      <c r="T140" s="58"/>
      <c r="U140" s="59"/>
      <c r="V140" s="60"/>
      <c r="W140" s="57"/>
      <c r="X140" s="57"/>
      <c r="Y140" s="61">
        <f>SUM(K140:T140)</f>
        <v>0</v>
      </c>
      <c r="Z140" s="61">
        <f>SUM(U140:X140)</f>
        <v>0</v>
      </c>
      <c r="AA140" s="62">
        <f>H140*Z140/1000</f>
        <v>0</v>
      </c>
      <c r="AB140" s="62">
        <f>H140*Y140/1000</f>
        <v>0</v>
      </c>
      <c r="AC140" s="63">
        <f>(Y140+Z140)*J140</f>
        <v>0</v>
      </c>
    </row>
    <row r="141" ht="20.4" customHeight="1">
      <c r="A141" s="64"/>
      <c r="B141" s="64"/>
      <c r="C141" s="64"/>
      <c r="D141" s="64"/>
      <c r="E141" s="65"/>
      <c r="F141" t="s" s="52">
        <v>31</v>
      </c>
      <c r="G141" s="66"/>
      <c r="H141" s="54">
        <v>1800</v>
      </c>
      <c r="I141" s="55">
        <v>5</v>
      </c>
      <c r="J141" s="56">
        <v>90</v>
      </c>
      <c r="K141" s="68"/>
      <c r="L141" s="68"/>
      <c r="M141" s="68"/>
      <c r="N141" s="68"/>
      <c r="O141" s="68"/>
      <c r="P141" s="68"/>
      <c r="Q141" s="68"/>
      <c r="R141" s="68"/>
      <c r="S141" s="68"/>
      <c r="T141" s="69"/>
      <c r="U141" s="70"/>
      <c r="V141" s="71"/>
      <c r="W141" s="68"/>
      <c r="X141" s="68"/>
      <c r="Y141" s="68">
        <f>SUM(K141:T141)</f>
        <v>0</v>
      </c>
      <c r="Z141" s="68">
        <f>SUM(U141:X141)</f>
        <v>0</v>
      </c>
      <c r="AA141" s="72">
        <f>H141*Z141/1000</f>
        <v>0</v>
      </c>
      <c r="AB141" s="72">
        <f>H141*Y141/1000</f>
        <v>0</v>
      </c>
      <c r="AC141" s="73">
        <f>(Y141+Z141)*J141</f>
        <v>0</v>
      </c>
    </row>
    <row r="142" ht="20.4" customHeight="1">
      <c r="A142" s="50"/>
      <c r="B142" s="50"/>
      <c r="C142" s="50"/>
      <c r="D142" s="50"/>
      <c r="E142" s="51"/>
      <c r="F142" t="s" s="52">
        <v>32</v>
      </c>
      <c r="G142" s="53"/>
      <c r="H142" s="54">
        <v>1780</v>
      </c>
      <c r="I142" s="55">
        <v>5</v>
      </c>
      <c r="J142" s="56">
        <v>89</v>
      </c>
      <c r="K142" s="57"/>
      <c r="L142" s="57"/>
      <c r="M142" s="57"/>
      <c r="N142" s="57"/>
      <c r="O142" s="57"/>
      <c r="P142" s="57"/>
      <c r="Q142" s="57"/>
      <c r="R142" s="57"/>
      <c r="S142" s="57"/>
      <c r="T142" s="58"/>
      <c r="U142" s="59"/>
      <c r="V142" s="60"/>
      <c r="W142" s="57"/>
      <c r="X142" s="57"/>
      <c r="Y142" s="61">
        <f>SUM(K142:T142)</f>
        <v>0</v>
      </c>
      <c r="Z142" s="61">
        <f>SUM(U142:X142)</f>
        <v>0</v>
      </c>
      <c r="AA142" s="62">
        <f>H142*Z142/1000</f>
        <v>0</v>
      </c>
      <c r="AB142" s="62">
        <f>H142*Y142/1000</f>
        <v>0</v>
      </c>
      <c r="AC142" s="63">
        <f>(Y142+Z142)*J142</f>
        <v>0</v>
      </c>
    </row>
    <row r="143" ht="20.4" customHeight="1">
      <c r="A143" s="64"/>
      <c r="B143" s="64"/>
      <c r="C143" s="64"/>
      <c r="D143" s="64"/>
      <c r="E143" s="65"/>
      <c r="F143" t="s" s="52">
        <v>33</v>
      </c>
      <c r="G143" s="66"/>
      <c r="H143" s="54">
        <v>2870</v>
      </c>
      <c r="I143" s="55">
        <v>5</v>
      </c>
      <c r="J143" s="56">
        <v>102</v>
      </c>
      <c r="K143" s="68"/>
      <c r="L143" s="68"/>
      <c r="M143" s="68"/>
      <c r="N143" s="68"/>
      <c r="O143" s="68"/>
      <c r="P143" s="68"/>
      <c r="Q143" s="68"/>
      <c r="R143" s="68"/>
      <c r="S143" s="68"/>
      <c r="T143" s="69"/>
      <c r="U143" s="70"/>
      <c r="V143" s="71"/>
      <c r="W143" s="68"/>
      <c r="X143" s="68"/>
      <c r="Y143" s="68">
        <f>SUM(K143:T143)</f>
        <v>0</v>
      </c>
      <c r="Z143" s="68">
        <f>SUM(U143:X143)</f>
        <v>0</v>
      </c>
      <c r="AA143" s="72">
        <f>H143*Z143/1000</f>
        <v>0</v>
      </c>
      <c r="AB143" s="72">
        <f>H143*Y143/1000</f>
        <v>0</v>
      </c>
      <c r="AC143" s="73">
        <f>(Y143+Z143)*J143</f>
        <v>0</v>
      </c>
    </row>
    <row r="144" ht="20.4" customHeight="1">
      <c r="A144" s="50"/>
      <c r="B144" s="50"/>
      <c r="C144" s="50"/>
      <c r="D144" s="50"/>
      <c r="E144" s="51"/>
      <c r="F144" t="s" s="52">
        <v>34</v>
      </c>
      <c r="G144" s="53"/>
      <c r="H144" s="54">
        <v>3400</v>
      </c>
      <c r="I144" s="55">
        <v>5</v>
      </c>
      <c r="J144" s="56">
        <v>105</v>
      </c>
      <c r="K144" s="57"/>
      <c r="L144" s="57"/>
      <c r="M144" s="57"/>
      <c r="N144" s="57"/>
      <c r="O144" s="57"/>
      <c r="P144" s="57"/>
      <c r="Q144" s="57"/>
      <c r="R144" s="57"/>
      <c r="S144" s="57"/>
      <c r="T144" s="58"/>
      <c r="U144" s="59"/>
      <c r="V144" s="60"/>
      <c r="W144" s="57"/>
      <c r="X144" s="57"/>
      <c r="Y144" s="61">
        <f>SUM(K144:T144)</f>
        <v>0</v>
      </c>
      <c r="Z144" s="61">
        <f>SUM(U144:X144)</f>
        <v>0</v>
      </c>
      <c r="AA144" s="62">
        <f>H144*Z144/1000</f>
        <v>0</v>
      </c>
      <c r="AB144" s="62">
        <f>H144*Y144/1000</f>
        <v>0</v>
      </c>
      <c r="AC144" s="63">
        <f>(Y144+Z144)*J144</f>
        <v>0</v>
      </c>
    </row>
    <row r="145" ht="20.4" customHeight="1">
      <c r="A145" s="64"/>
      <c r="B145" s="64"/>
      <c r="C145" s="64"/>
      <c r="D145" s="64"/>
      <c r="E145" s="65"/>
      <c r="F145" t="s" s="52">
        <v>35</v>
      </c>
      <c r="G145" s="66"/>
      <c r="H145" s="54">
        <v>8950</v>
      </c>
      <c r="I145" s="55">
        <v>5</v>
      </c>
      <c r="J145" s="56">
        <v>224</v>
      </c>
      <c r="K145" s="68"/>
      <c r="L145" s="68"/>
      <c r="M145" s="68"/>
      <c r="N145" s="68"/>
      <c r="O145" s="68"/>
      <c r="P145" s="68"/>
      <c r="Q145" s="68"/>
      <c r="R145" s="68"/>
      <c r="S145" s="68"/>
      <c r="T145" s="69"/>
      <c r="U145" s="70"/>
      <c r="V145" s="71"/>
      <c r="W145" s="68"/>
      <c r="X145" s="68"/>
      <c r="Y145" s="68">
        <f>SUM(K145:T145)</f>
        <v>0</v>
      </c>
      <c r="Z145" s="68">
        <f>SUM(U145:X145)</f>
        <v>0</v>
      </c>
      <c r="AA145" s="72">
        <f>H145*Z145/1000</f>
        <v>0</v>
      </c>
      <c r="AB145" s="72">
        <f>H145*Y145/1000</f>
        <v>0</v>
      </c>
      <c r="AC145" s="73">
        <f>(Y145+Z145)*J145</f>
        <v>0</v>
      </c>
    </row>
    <row r="146" ht="20.4" customHeight="1">
      <c r="A146" s="76"/>
      <c r="B146" s="76"/>
      <c r="C146" s="76"/>
      <c r="D146" s="76"/>
      <c r="E146" s="77"/>
      <c r="F146" t="s" s="78">
        <v>36</v>
      </c>
      <c r="G146" s="79"/>
      <c r="H146" s="80">
        <v>3600</v>
      </c>
      <c r="I146" s="81">
        <v>1</v>
      </c>
      <c r="J146" s="82">
        <v>216</v>
      </c>
      <c r="K146" s="83"/>
      <c r="L146" s="83"/>
      <c r="M146" s="83"/>
      <c r="N146" s="83"/>
      <c r="O146" s="83"/>
      <c r="P146" s="83"/>
      <c r="Q146" s="83"/>
      <c r="R146" s="83"/>
      <c r="S146" s="83"/>
      <c r="T146" s="84"/>
      <c r="U146" s="85"/>
      <c r="V146" s="86"/>
      <c r="W146" s="83"/>
      <c r="X146" s="83"/>
      <c r="Y146" s="87">
        <f>SUM(K146:T146)</f>
        <v>0</v>
      </c>
      <c r="Z146" s="87">
        <f>SUM(U146:X146)</f>
        <v>0</v>
      </c>
      <c r="AA146" s="88">
        <f>H146*Z146/1000</f>
        <v>0</v>
      </c>
      <c r="AB146" s="88">
        <f>H146*Y146/1000</f>
        <v>0</v>
      </c>
      <c r="AC146" s="89">
        <f>(Y146+Z146)*J146</f>
        <v>0</v>
      </c>
    </row>
    <row r="147" ht="20.4" customHeight="1">
      <c r="A147" s="109"/>
      <c r="B147" s="36"/>
      <c r="C147" s="36"/>
      <c r="D147" s="36"/>
      <c r="E147" t="s" s="110">
        <v>48</v>
      </c>
      <c r="F147" t="s" s="94">
        <v>25</v>
      </c>
      <c r="G147" s="39"/>
      <c r="H147" s="95">
        <v>479</v>
      </c>
      <c r="I147" s="96">
        <v>10</v>
      </c>
      <c r="J147" s="97">
        <v>30</v>
      </c>
      <c r="K147" s="47"/>
      <c r="L147" s="47"/>
      <c r="M147" s="47"/>
      <c r="N147" s="47"/>
      <c r="O147" s="47"/>
      <c r="P147" s="47"/>
      <c r="Q147" s="47"/>
      <c r="R147" s="47"/>
      <c r="S147" s="47"/>
      <c r="T147" s="90"/>
      <c r="U147" s="91"/>
      <c r="V147" s="92"/>
      <c r="W147" s="47"/>
      <c r="X147" s="47"/>
      <c r="Y147" s="47">
        <f>SUM(K147:T147)</f>
        <v>0</v>
      </c>
      <c r="Z147" s="47">
        <f>SUM(U147:X147)</f>
        <v>0</v>
      </c>
      <c r="AA147" s="48">
        <f>H147*Z147/1000</f>
        <v>0</v>
      </c>
      <c r="AB147" s="48">
        <f>H147*Y147/1000</f>
        <v>0</v>
      </c>
      <c r="AC147" s="49">
        <f>(Y147+Z147)*J147</f>
        <v>0</v>
      </c>
    </row>
    <row r="148" ht="20.4" customHeight="1">
      <c r="A148" s="50"/>
      <c r="B148" s="50"/>
      <c r="C148" s="50"/>
      <c r="D148" s="50"/>
      <c r="E148" s="51"/>
      <c r="F148" t="s" s="98">
        <v>26</v>
      </c>
      <c r="G148" s="53"/>
      <c r="H148" s="99">
        <v>585</v>
      </c>
      <c r="I148" s="100">
        <v>10</v>
      </c>
      <c r="J148" s="101">
        <v>36</v>
      </c>
      <c r="K148" s="57"/>
      <c r="L148" s="57"/>
      <c r="M148" s="57"/>
      <c r="N148" s="57"/>
      <c r="O148" s="57"/>
      <c r="P148" s="57"/>
      <c r="Q148" s="57"/>
      <c r="R148" s="57"/>
      <c r="S148" s="57"/>
      <c r="T148" s="58"/>
      <c r="U148" s="59"/>
      <c r="V148" s="60"/>
      <c r="W148" s="57"/>
      <c r="X148" s="57"/>
      <c r="Y148" s="61">
        <f>SUM(K148:T148)</f>
        <v>0</v>
      </c>
      <c r="Z148" s="61">
        <f>SUM(U148:X148)</f>
        <v>0</v>
      </c>
      <c r="AA148" s="62">
        <f>H148*Z148/1000</f>
        <v>0</v>
      </c>
      <c r="AB148" s="62">
        <f>H148*Y148/1000</f>
        <v>0</v>
      </c>
      <c r="AC148" s="63">
        <f>(Y148+Z148)*J148</f>
        <v>0</v>
      </c>
    </row>
    <row r="149" ht="20.4" customHeight="1">
      <c r="A149" s="64"/>
      <c r="B149" s="64"/>
      <c r="C149" s="64"/>
      <c r="D149" s="64"/>
      <c r="E149" s="65"/>
      <c r="F149" t="s" s="98">
        <v>27</v>
      </c>
      <c r="G149" s="66"/>
      <c r="H149" s="99">
        <v>402</v>
      </c>
      <c r="I149" s="100">
        <v>5</v>
      </c>
      <c r="J149" s="101">
        <v>25</v>
      </c>
      <c r="K149" s="68"/>
      <c r="L149" s="68"/>
      <c r="M149" s="68"/>
      <c r="N149" s="68"/>
      <c r="O149" s="68"/>
      <c r="P149" s="68"/>
      <c r="Q149" s="68"/>
      <c r="R149" s="68"/>
      <c r="S149" s="68"/>
      <c r="T149" s="69"/>
      <c r="U149" s="70"/>
      <c r="V149" s="71"/>
      <c r="W149" s="68"/>
      <c r="X149" s="68"/>
      <c r="Y149" s="68">
        <f>SUM(K149:T149)</f>
        <v>0</v>
      </c>
      <c r="Z149" s="68">
        <f>SUM(U149:X149)</f>
        <v>0</v>
      </c>
      <c r="AA149" s="72">
        <f>H149*Z149/1000</f>
        <v>0</v>
      </c>
      <c r="AB149" s="72">
        <f>H149*Y149/1000</f>
        <v>0</v>
      </c>
      <c r="AC149" s="73">
        <f>(Y149+Z149)*J149</f>
        <v>0</v>
      </c>
    </row>
    <row r="150" ht="20.4" customHeight="1">
      <c r="A150" s="50"/>
      <c r="B150" s="50"/>
      <c r="C150" s="50"/>
      <c r="D150" s="50"/>
      <c r="E150" s="51"/>
      <c r="F150" t="s" s="98">
        <v>28</v>
      </c>
      <c r="G150" s="53"/>
      <c r="H150" s="99">
        <v>735</v>
      </c>
      <c r="I150" s="100">
        <v>5</v>
      </c>
      <c r="J150" s="101">
        <v>45</v>
      </c>
      <c r="K150" s="57"/>
      <c r="L150" s="57"/>
      <c r="M150" s="57"/>
      <c r="N150" s="57"/>
      <c r="O150" s="57"/>
      <c r="P150" s="57"/>
      <c r="Q150" s="57"/>
      <c r="R150" s="57"/>
      <c r="S150" s="57"/>
      <c r="T150" s="58"/>
      <c r="U150" s="59"/>
      <c r="V150" s="60"/>
      <c r="W150" s="57"/>
      <c r="X150" s="57"/>
      <c r="Y150" s="61">
        <f>SUM(K150:T150)</f>
        <v>0</v>
      </c>
      <c r="Z150" s="61">
        <f>SUM(U150:X150)</f>
        <v>0</v>
      </c>
      <c r="AA150" s="62">
        <f>H150*Z150/1000</f>
        <v>0</v>
      </c>
      <c r="AB150" s="62">
        <f>H150*Y150/1000</f>
        <v>0</v>
      </c>
      <c r="AC150" s="63">
        <f>(Y150+Z150)*J150</f>
        <v>0</v>
      </c>
    </row>
    <row r="151" ht="20.4" customHeight="1">
      <c r="A151" s="64"/>
      <c r="B151" s="64"/>
      <c r="C151" s="64"/>
      <c r="D151" s="64"/>
      <c r="E151" s="65"/>
      <c r="F151" t="s" s="98">
        <v>29</v>
      </c>
      <c r="G151" s="66"/>
      <c r="H151" s="99">
        <v>1135</v>
      </c>
      <c r="I151" s="100">
        <v>5</v>
      </c>
      <c r="J151" s="101">
        <v>69</v>
      </c>
      <c r="K151" s="68"/>
      <c r="L151" s="68"/>
      <c r="M151" s="68"/>
      <c r="N151" s="68"/>
      <c r="O151" s="68"/>
      <c r="P151" s="68"/>
      <c r="Q151" s="68"/>
      <c r="R151" s="68"/>
      <c r="S151" s="68"/>
      <c r="T151" s="69"/>
      <c r="U151" s="70"/>
      <c r="V151" s="71"/>
      <c r="W151" s="68"/>
      <c r="X151" s="68"/>
      <c r="Y151" s="68">
        <f>SUM(K151:T151)</f>
        <v>0</v>
      </c>
      <c r="Z151" s="68">
        <f>SUM(U151:X151)</f>
        <v>0</v>
      </c>
      <c r="AA151" s="72">
        <f>H151*Z151/1000</f>
        <v>0</v>
      </c>
      <c r="AB151" s="72">
        <f>H151*Y151/1000</f>
        <v>0</v>
      </c>
      <c r="AC151" s="73">
        <f>(Y151+Z151)*J151</f>
        <v>0</v>
      </c>
    </row>
    <row r="152" ht="20.4" customHeight="1">
      <c r="A152" s="50"/>
      <c r="B152" s="50"/>
      <c r="C152" s="50"/>
      <c r="D152" s="50"/>
      <c r="E152" s="51"/>
      <c r="F152" t="s" s="98">
        <v>30</v>
      </c>
      <c r="G152" s="53"/>
      <c r="H152" s="99">
        <v>809</v>
      </c>
      <c r="I152" s="100">
        <v>5</v>
      </c>
      <c r="J152" s="101">
        <v>49</v>
      </c>
      <c r="K152" s="57"/>
      <c r="L152" s="57"/>
      <c r="M152" s="57"/>
      <c r="N152" s="57"/>
      <c r="O152" s="57"/>
      <c r="P152" s="57"/>
      <c r="Q152" s="57"/>
      <c r="R152" s="57"/>
      <c r="S152" s="57"/>
      <c r="T152" s="58"/>
      <c r="U152" s="59"/>
      <c r="V152" s="60"/>
      <c r="W152" s="57"/>
      <c r="X152" s="57"/>
      <c r="Y152" s="61">
        <f>SUM(K152:T152)</f>
        <v>0</v>
      </c>
      <c r="Z152" s="61">
        <f>SUM(U152:X152)</f>
        <v>0</v>
      </c>
      <c r="AA152" s="62">
        <f>H152*Z152/1000</f>
        <v>0</v>
      </c>
      <c r="AB152" s="62">
        <f>H152*Y152/1000</f>
        <v>0</v>
      </c>
      <c r="AC152" s="63">
        <f>(Y152+Z152)*J152</f>
        <v>0</v>
      </c>
    </row>
    <row r="153" ht="20.4" customHeight="1">
      <c r="A153" s="64"/>
      <c r="B153" s="64"/>
      <c r="C153" s="64"/>
      <c r="D153" s="64"/>
      <c r="E153" s="65"/>
      <c r="F153" t="s" s="98">
        <v>31</v>
      </c>
      <c r="G153" s="66"/>
      <c r="H153" s="99">
        <v>2635</v>
      </c>
      <c r="I153" s="100">
        <v>5</v>
      </c>
      <c r="J153" s="101">
        <v>93</v>
      </c>
      <c r="K153" s="68"/>
      <c r="L153" s="68"/>
      <c r="M153" s="68"/>
      <c r="N153" s="68"/>
      <c r="O153" s="68"/>
      <c r="P153" s="68"/>
      <c r="Q153" s="68"/>
      <c r="R153" s="68"/>
      <c r="S153" s="68"/>
      <c r="T153" s="69"/>
      <c r="U153" s="70"/>
      <c r="V153" s="71"/>
      <c r="W153" s="68"/>
      <c r="X153" s="68"/>
      <c r="Y153" s="68">
        <f>SUM(K153:T153)</f>
        <v>0</v>
      </c>
      <c r="Z153" s="68">
        <f>SUM(U153:X153)</f>
        <v>0</v>
      </c>
      <c r="AA153" s="72">
        <f>H153*Z153/1000</f>
        <v>0</v>
      </c>
      <c r="AB153" s="72">
        <f>H153*Y153/1000</f>
        <v>0</v>
      </c>
      <c r="AC153" s="73">
        <f>(Y153+Z153)*J153</f>
        <v>0</v>
      </c>
    </row>
    <row r="154" ht="20.4" customHeight="1">
      <c r="A154" s="50"/>
      <c r="B154" s="50"/>
      <c r="C154" s="50"/>
      <c r="D154" s="50"/>
      <c r="E154" s="51"/>
      <c r="F154" t="s" s="98">
        <v>32</v>
      </c>
      <c r="G154" s="53"/>
      <c r="H154" s="99">
        <v>2272</v>
      </c>
      <c r="I154" s="100">
        <v>5</v>
      </c>
      <c r="J154" s="101">
        <v>91</v>
      </c>
      <c r="K154" s="57"/>
      <c r="L154" s="57"/>
      <c r="M154" s="57"/>
      <c r="N154" s="57"/>
      <c r="O154" s="57"/>
      <c r="P154" s="57"/>
      <c r="Q154" s="57"/>
      <c r="R154" s="57"/>
      <c r="S154" s="57"/>
      <c r="T154" s="58"/>
      <c r="U154" s="59"/>
      <c r="V154" s="60"/>
      <c r="W154" s="57"/>
      <c r="X154" s="57"/>
      <c r="Y154" s="61">
        <f>SUM(K154:T154)</f>
        <v>0</v>
      </c>
      <c r="Z154" s="61">
        <f>SUM(U154:X154)</f>
        <v>0</v>
      </c>
      <c r="AA154" s="62">
        <f>H154*Z154/1000</f>
        <v>0</v>
      </c>
      <c r="AB154" s="62">
        <f>H154*Y154/1000</f>
        <v>0</v>
      </c>
      <c r="AC154" s="63">
        <f>(Y154+Z154)*J154</f>
        <v>0</v>
      </c>
    </row>
    <row r="155" ht="20.4" customHeight="1">
      <c r="A155" s="64"/>
      <c r="B155" s="64"/>
      <c r="C155" s="64"/>
      <c r="D155" s="64"/>
      <c r="E155" s="65"/>
      <c r="F155" t="s" s="98">
        <v>33</v>
      </c>
      <c r="G155" s="66"/>
      <c r="H155" s="99">
        <v>3568</v>
      </c>
      <c r="I155" s="100">
        <v>5</v>
      </c>
      <c r="J155" s="101">
        <v>108</v>
      </c>
      <c r="K155" s="68"/>
      <c r="L155" s="68"/>
      <c r="M155" s="68"/>
      <c r="N155" s="68"/>
      <c r="O155" s="68"/>
      <c r="P155" s="68"/>
      <c r="Q155" s="68"/>
      <c r="R155" s="68"/>
      <c r="S155" s="68"/>
      <c r="T155" s="69"/>
      <c r="U155" s="70"/>
      <c r="V155" s="71"/>
      <c r="W155" s="68"/>
      <c r="X155" s="68"/>
      <c r="Y155" s="68">
        <f>SUM(K155:T155)</f>
        <v>0</v>
      </c>
      <c r="Z155" s="68">
        <f>SUM(U155:X155)</f>
        <v>0</v>
      </c>
      <c r="AA155" s="72">
        <f>H155*Z155/1000</f>
        <v>0</v>
      </c>
      <c r="AB155" s="72">
        <f>H155*Y155/1000</f>
        <v>0</v>
      </c>
      <c r="AC155" s="73">
        <f>(Y155+Z155)*J155</f>
        <v>0</v>
      </c>
    </row>
    <row r="156" ht="20.4" customHeight="1">
      <c r="A156" s="50"/>
      <c r="B156" s="50"/>
      <c r="C156" s="50"/>
      <c r="D156" s="50"/>
      <c r="E156" s="51"/>
      <c r="F156" t="s" s="98">
        <v>34</v>
      </c>
      <c r="G156" s="53"/>
      <c r="H156" s="99">
        <v>3334</v>
      </c>
      <c r="I156" s="100">
        <v>5</v>
      </c>
      <c r="J156" s="101">
        <v>101</v>
      </c>
      <c r="K156" s="57"/>
      <c r="L156" s="57"/>
      <c r="M156" s="57"/>
      <c r="N156" s="57"/>
      <c r="O156" s="57"/>
      <c r="P156" s="57"/>
      <c r="Q156" s="57"/>
      <c r="R156" s="57"/>
      <c r="S156" s="57"/>
      <c r="T156" s="58"/>
      <c r="U156" s="59"/>
      <c r="V156" s="60"/>
      <c r="W156" s="57"/>
      <c r="X156" s="57"/>
      <c r="Y156" s="61">
        <f>SUM(K156:T156)</f>
        <v>0</v>
      </c>
      <c r="Z156" s="61">
        <f>SUM(U156:X156)</f>
        <v>0</v>
      </c>
      <c r="AA156" s="62">
        <f>H156*Z156/1000</f>
        <v>0</v>
      </c>
      <c r="AB156" s="62">
        <f>H156*Y156/1000</f>
        <v>0</v>
      </c>
      <c r="AC156" s="63">
        <f>(Y156+Z156)*J156</f>
        <v>0</v>
      </c>
    </row>
    <row r="157" ht="20.4" customHeight="1">
      <c r="A157" s="64"/>
      <c r="B157" s="64"/>
      <c r="C157" s="64"/>
      <c r="D157" s="64"/>
      <c r="E157" s="65"/>
      <c r="F157" t="s" s="98">
        <v>35</v>
      </c>
      <c r="G157" s="66"/>
      <c r="H157" s="99">
        <v>5544</v>
      </c>
      <c r="I157" s="100">
        <v>5</v>
      </c>
      <c r="J157" s="101">
        <v>195</v>
      </c>
      <c r="K157" s="68"/>
      <c r="L157" s="68"/>
      <c r="M157" s="68"/>
      <c r="N157" s="68"/>
      <c r="O157" s="68"/>
      <c r="P157" s="68"/>
      <c r="Q157" s="68"/>
      <c r="R157" s="68"/>
      <c r="S157" s="68"/>
      <c r="T157" s="69"/>
      <c r="U157" s="70"/>
      <c r="V157" s="71"/>
      <c r="W157" s="68"/>
      <c r="X157" s="68"/>
      <c r="Y157" s="68">
        <f>SUM(K157:T157)</f>
        <v>0</v>
      </c>
      <c r="Z157" s="68">
        <f>SUM(U157:X157)</f>
        <v>0</v>
      </c>
      <c r="AA157" s="72">
        <f>H157*Z157/1000</f>
        <v>0</v>
      </c>
      <c r="AB157" s="72">
        <f>H157*Y157/1000</f>
        <v>0</v>
      </c>
      <c r="AC157" s="73">
        <f>(Y157+Z157)*J157</f>
        <v>0</v>
      </c>
    </row>
    <row r="158" ht="20.4" customHeight="1">
      <c r="A158" s="76"/>
      <c r="B158" s="76"/>
      <c r="C158" s="76"/>
      <c r="D158" s="76"/>
      <c r="E158" s="77"/>
      <c r="F158" t="s" s="102">
        <v>36</v>
      </c>
      <c r="G158" s="79"/>
      <c r="H158" s="103">
        <v>2012</v>
      </c>
      <c r="I158" s="104">
        <v>1</v>
      </c>
      <c r="J158" s="105">
        <v>150</v>
      </c>
      <c r="K158" s="83"/>
      <c r="L158" s="83"/>
      <c r="M158" s="83"/>
      <c r="N158" s="83"/>
      <c r="O158" s="83"/>
      <c r="P158" s="83"/>
      <c r="Q158" s="83"/>
      <c r="R158" s="83"/>
      <c r="S158" s="83"/>
      <c r="T158" s="84"/>
      <c r="U158" s="85"/>
      <c r="V158" s="86"/>
      <c r="W158" s="83"/>
      <c r="X158" s="83"/>
      <c r="Y158" s="87">
        <f>SUM(K158:T158)</f>
        <v>0</v>
      </c>
      <c r="Z158" s="87">
        <f>SUM(U158:X158)</f>
        <v>0</v>
      </c>
      <c r="AA158" s="88">
        <f>H158*Z158/1000</f>
        <v>0</v>
      </c>
      <c r="AB158" s="88">
        <f>H158*Y158/1000</f>
        <v>0</v>
      </c>
      <c r="AC158" s="89">
        <f>(Y158+Z158)*J158</f>
        <v>0</v>
      </c>
    </row>
    <row r="159" ht="20.4" customHeight="1">
      <c r="A159" s="36"/>
      <c r="B159" s="36"/>
      <c r="C159" s="36"/>
      <c r="D159" s="36"/>
      <c r="E159" t="s" s="37">
        <v>49</v>
      </c>
      <c r="F159" t="s" s="38">
        <v>25</v>
      </c>
      <c r="G159" s="39"/>
      <c r="H159" s="40">
        <v>1084</v>
      </c>
      <c r="I159" s="41">
        <v>10</v>
      </c>
      <c r="J159" s="42">
        <v>66</v>
      </c>
      <c r="K159" s="47"/>
      <c r="L159" s="47"/>
      <c r="M159" s="47"/>
      <c r="N159" s="47"/>
      <c r="O159" s="47"/>
      <c r="P159" s="47"/>
      <c r="Q159" s="47"/>
      <c r="R159" s="47"/>
      <c r="S159" s="47"/>
      <c r="T159" s="90"/>
      <c r="U159" s="91"/>
      <c r="V159" s="92"/>
      <c r="W159" s="47"/>
      <c r="X159" s="47"/>
      <c r="Y159" s="47">
        <f>SUM(K159:T159)</f>
        <v>0</v>
      </c>
      <c r="Z159" s="47">
        <f>SUM(U159:X159)</f>
        <v>0</v>
      </c>
      <c r="AA159" s="48">
        <f>H159*Z159/1000</f>
        <v>0</v>
      </c>
      <c r="AB159" s="48">
        <f>H159*Y159/1000</f>
        <v>0</v>
      </c>
      <c r="AC159" s="49">
        <f>(Y159+Z159)*J159</f>
        <v>0</v>
      </c>
    </row>
    <row r="160" ht="20.4" customHeight="1">
      <c r="A160" s="50"/>
      <c r="B160" s="50"/>
      <c r="C160" s="50"/>
      <c r="D160" s="50"/>
      <c r="E160" s="51"/>
      <c r="F160" t="s" s="52">
        <v>26</v>
      </c>
      <c r="G160" s="53"/>
      <c r="H160" s="54">
        <v>971</v>
      </c>
      <c r="I160" s="55">
        <v>10</v>
      </c>
      <c r="J160" s="56">
        <v>59</v>
      </c>
      <c r="K160" s="57"/>
      <c r="L160" s="57"/>
      <c r="M160" s="57"/>
      <c r="N160" s="57"/>
      <c r="O160" s="57"/>
      <c r="P160" s="57"/>
      <c r="Q160" s="57"/>
      <c r="R160" s="57"/>
      <c r="S160" s="57"/>
      <c r="T160" s="58"/>
      <c r="U160" s="59"/>
      <c r="V160" s="60"/>
      <c r="W160" s="57"/>
      <c r="X160" s="57"/>
      <c r="Y160" s="61">
        <f>SUM(K160:T160)</f>
        <v>0</v>
      </c>
      <c r="Z160" s="61">
        <f>SUM(U160:X160)</f>
        <v>0</v>
      </c>
      <c r="AA160" s="62">
        <f>H160*Z160/1000</f>
        <v>0</v>
      </c>
      <c r="AB160" s="62">
        <f>H160*Y160/1000</f>
        <v>0</v>
      </c>
      <c r="AC160" s="63">
        <f>(Y160+Z160)*J160</f>
        <v>0</v>
      </c>
    </row>
    <row r="161" ht="20.4" customHeight="1">
      <c r="A161" s="64"/>
      <c r="B161" s="64"/>
      <c r="C161" s="64"/>
      <c r="D161" s="64"/>
      <c r="E161" s="65"/>
      <c r="F161" t="s" s="52">
        <v>27</v>
      </c>
      <c r="G161" s="66"/>
      <c r="H161" s="54">
        <v>673</v>
      </c>
      <c r="I161" s="55">
        <v>5</v>
      </c>
      <c r="J161" s="56">
        <v>41</v>
      </c>
      <c r="K161" s="68"/>
      <c r="L161" s="68"/>
      <c r="M161" s="68"/>
      <c r="N161" s="68"/>
      <c r="O161" s="68"/>
      <c r="P161" s="68"/>
      <c r="Q161" s="68"/>
      <c r="R161" s="68"/>
      <c r="S161" s="68"/>
      <c r="T161" s="69"/>
      <c r="U161" s="70"/>
      <c r="V161" s="71"/>
      <c r="W161" s="68"/>
      <c r="X161" s="68"/>
      <c r="Y161" s="68">
        <f>SUM(K161:T161)</f>
        <v>0</v>
      </c>
      <c r="Z161" s="68">
        <f>SUM(U161:X161)</f>
        <v>0</v>
      </c>
      <c r="AA161" s="72">
        <f>H161*Z161/1000</f>
        <v>0</v>
      </c>
      <c r="AB161" s="72">
        <f>H161*Y161/1000</f>
        <v>0</v>
      </c>
      <c r="AC161" s="73">
        <f>(Y161+Z161)*J161</f>
        <v>0</v>
      </c>
    </row>
    <row r="162" ht="20.4" customHeight="1">
      <c r="A162" s="50"/>
      <c r="B162" s="50"/>
      <c r="C162" s="50"/>
      <c r="D162" s="50"/>
      <c r="E162" s="51"/>
      <c r="F162" t="s" s="52">
        <v>28</v>
      </c>
      <c r="G162" s="53"/>
      <c r="H162" s="54">
        <v>778</v>
      </c>
      <c r="I162" s="55">
        <v>5</v>
      </c>
      <c r="J162" s="56">
        <v>47</v>
      </c>
      <c r="K162" s="57"/>
      <c r="L162" s="57"/>
      <c r="M162" s="57"/>
      <c r="N162" s="57"/>
      <c r="O162" s="57"/>
      <c r="P162" s="57"/>
      <c r="Q162" s="57"/>
      <c r="R162" s="57"/>
      <c r="S162" s="57"/>
      <c r="T162" s="58"/>
      <c r="U162" s="59"/>
      <c r="V162" s="60"/>
      <c r="W162" s="57"/>
      <c r="X162" s="57"/>
      <c r="Y162" s="61">
        <f>SUM(K162:T162)</f>
        <v>0</v>
      </c>
      <c r="Z162" s="61">
        <f>SUM(U162:X162)</f>
        <v>0</v>
      </c>
      <c r="AA162" s="62">
        <f>H162*Z162/1000</f>
        <v>0</v>
      </c>
      <c r="AB162" s="62">
        <f>H162*Y162/1000</f>
        <v>0</v>
      </c>
      <c r="AC162" s="63">
        <f>(Y162+Z162)*J162</f>
        <v>0</v>
      </c>
    </row>
    <row r="163" ht="20.4" customHeight="1">
      <c r="A163" s="64"/>
      <c r="B163" s="64"/>
      <c r="C163" s="64"/>
      <c r="D163" s="64"/>
      <c r="E163" s="65"/>
      <c r="F163" t="s" s="52">
        <v>29</v>
      </c>
      <c r="G163" s="66"/>
      <c r="H163" s="54">
        <v>1560</v>
      </c>
      <c r="I163" s="55">
        <v>5</v>
      </c>
      <c r="J163" s="56">
        <v>63</v>
      </c>
      <c r="K163" s="68"/>
      <c r="L163" s="68"/>
      <c r="M163" s="68"/>
      <c r="N163" s="68"/>
      <c r="O163" s="68"/>
      <c r="P163" s="68"/>
      <c r="Q163" s="68"/>
      <c r="R163" s="68"/>
      <c r="S163" s="68"/>
      <c r="T163" s="69"/>
      <c r="U163" s="70"/>
      <c r="V163" s="71"/>
      <c r="W163" s="68"/>
      <c r="X163" s="68"/>
      <c r="Y163" s="68">
        <f>SUM(K163:T163)</f>
        <v>0</v>
      </c>
      <c r="Z163" s="68">
        <f>SUM(U163:X163)</f>
        <v>0</v>
      </c>
      <c r="AA163" s="72">
        <f>H163*Z163/1000</f>
        <v>0</v>
      </c>
      <c r="AB163" s="72">
        <f>H163*Y163/1000</f>
        <v>0</v>
      </c>
      <c r="AC163" s="73">
        <f>(Y163+Z163)*J163</f>
        <v>0</v>
      </c>
    </row>
    <row r="164" ht="20.4" customHeight="1">
      <c r="A164" s="50"/>
      <c r="B164" s="50"/>
      <c r="C164" s="50"/>
      <c r="D164" s="50"/>
      <c r="E164" s="51"/>
      <c r="F164" t="s" s="52">
        <v>30</v>
      </c>
      <c r="G164" s="53"/>
      <c r="H164" s="54">
        <v>1818</v>
      </c>
      <c r="I164" s="55">
        <v>5</v>
      </c>
      <c r="J164" s="56">
        <v>73</v>
      </c>
      <c r="K164" s="57"/>
      <c r="L164" s="57"/>
      <c r="M164" s="57"/>
      <c r="N164" s="57"/>
      <c r="O164" s="57"/>
      <c r="P164" s="57"/>
      <c r="Q164" s="57"/>
      <c r="R164" s="57"/>
      <c r="S164" s="57"/>
      <c r="T164" s="58"/>
      <c r="U164" s="59"/>
      <c r="V164" s="60"/>
      <c r="W164" s="57"/>
      <c r="X164" s="57"/>
      <c r="Y164" s="61">
        <f>SUM(K164:T164)</f>
        <v>0</v>
      </c>
      <c r="Z164" s="61">
        <f>SUM(U164:X164)</f>
        <v>0</v>
      </c>
      <c r="AA164" s="62">
        <f>H164*Z164/1000</f>
        <v>0</v>
      </c>
      <c r="AB164" s="62">
        <f>H164*Y164/1000</f>
        <v>0</v>
      </c>
      <c r="AC164" s="63">
        <f>(Y164+Z164)*J164</f>
        <v>0</v>
      </c>
    </row>
    <row r="165" ht="20.4" customHeight="1">
      <c r="A165" s="64"/>
      <c r="B165" s="64"/>
      <c r="C165" s="64"/>
      <c r="D165" s="64"/>
      <c r="E165" s="65"/>
      <c r="F165" t="s" s="52">
        <v>31</v>
      </c>
      <c r="G165" s="66"/>
      <c r="H165" s="54">
        <v>2275</v>
      </c>
      <c r="I165" s="55">
        <v>5</v>
      </c>
      <c r="J165" s="56">
        <v>86</v>
      </c>
      <c r="K165" s="68"/>
      <c r="L165" s="68"/>
      <c r="M165" s="68"/>
      <c r="N165" s="68"/>
      <c r="O165" s="68"/>
      <c r="P165" s="68"/>
      <c r="Q165" s="68"/>
      <c r="R165" s="68"/>
      <c r="S165" s="68"/>
      <c r="T165" s="69"/>
      <c r="U165" s="70"/>
      <c r="V165" s="71"/>
      <c r="W165" s="68"/>
      <c r="X165" s="68"/>
      <c r="Y165" s="68">
        <f>SUM(K165:T165)</f>
        <v>0</v>
      </c>
      <c r="Z165" s="68">
        <f>SUM(U165:X165)</f>
        <v>0</v>
      </c>
      <c r="AA165" s="72">
        <f>H165*Z165/1000</f>
        <v>0</v>
      </c>
      <c r="AB165" s="72">
        <f>H165*Y165/1000</f>
        <v>0</v>
      </c>
      <c r="AC165" s="73">
        <f>(Y165+Z165)*J165</f>
        <v>0</v>
      </c>
    </row>
    <row r="166" ht="20.4" customHeight="1">
      <c r="A166" s="50"/>
      <c r="B166" s="50"/>
      <c r="C166" s="50"/>
      <c r="D166" s="50"/>
      <c r="E166" s="51"/>
      <c r="F166" t="s" s="52">
        <v>32</v>
      </c>
      <c r="G166" s="53"/>
      <c r="H166" s="54">
        <v>1660</v>
      </c>
      <c r="I166" s="55">
        <v>5</v>
      </c>
      <c r="J166" s="56">
        <v>79</v>
      </c>
      <c r="K166" s="57"/>
      <c r="L166" s="57"/>
      <c r="M166" s="57"/>
      <c r="N166" s="57"/>
      <c r="O166" s="57"/>
      <c r="P166" s="57"/>
      <c r="Q166" s="57"/>
      <c r="R166" s="57"/>
      <c r="S166" s="57"/>
      <c r="T166" s="58"/>
      <c r="U166" s="59"/>
      <c r="V166" s="60"/>
      <c r="W166" s="57"/>
      <c r="X166" s="57"/>
      <c r="Y166" s="61">
        <f>SUM(K166:T166)</f>
        <v>0</v>
      </c>
      <c r="Z166" s="61">
        <f>SUM(U166:X166)</f>
        <v>0</v>
      </c>
      <c r="AA166" s="62">
        <f>H166*Z166/1000</f>
        <v>0</v>
      </c>
      <c r="AB166" s="62">
        <f>H166*Y166/1000</f>
        <v>0</v>
      </c>
      <c r="AC166" s="63">
        <f>(Y166+Z166)*J166</f>
        <v>0</v>
      </c>
    </row>
    <row r="167" ht="20.4" customHeight="1">
      <c r="A167" s="64"/>
      <c r="B167" s="64"/>
      <c r="C167" s="64"/>
      <c r="D167" s="64"/>
      <c r="E167" s="65"/>
      <c r="F167" t="s" s="52">
        <v>33</v>
      </c>
      <c r="G167" s="66"/>
      <c r="H167" s="54">
        <v>3750</v>
      </c>
      <c r="I167" s="55">
        <v>5</v>
      </c>
      <c r="J167" s="56">
        <v>99</v>
      </c>
      <c r="K167" s="68"/>
      <c r="L167" s="68"/>
      <c r="M167" s="68"/>
      <c r="N167" s="68"/>
      <c r="O167" s="68"/>
      <c r="P167" s="68"/>
      <c r="Q167" s="68"/>
      <c r="R167" s="68"/>
      <c r="S167" s="68"/>
      <c r="T167" s="69"/>
      <c r="U167" s="70"/>
      <c r="V167" s="71"/>
      <c r="W167" s="68"/>
      <c r="X167" s="68"/>
      <c r="Y167" s="68">
        <f>SUM(K167:T167)</f>
        <v>0</v>
      </c>
      <c r="Z167" s="68">
        <f>SUM(U167:X167)</f>
        <v>0</v>
      </c>
      <c r="AA167" s="72">
        <f>H167*Z167/1000</f>
        <v>0</v>
      </c>
      <c r="AB167" s="72">
        <f>H167*Y167/1000</f>
        <v>0</v>
      </c>
      <c r="AC167" s="73">
        <f>(Y167+Z167)*J167</f>
        <v>0</v>
      </c>
    </row>
    <row r="168" ht="20.4" customHeight="1">
      <c r="A168" s="50"/>
      <c r="B168" s="50"/>
      <c r="C168" s="50"/>
      <c r="D168" s="50"/>
      <c r="E168" s="51"/>
      <c r="F168" t="s" s="52">
        <v>34</v>
      </c>
      <c r="G168" s="53"/>
      <c r="H168" s="54">
        <v>5894</v>
      </c>
      <c r="I168" s="55">
        <v>5</v>
      </c>
      <c r="J168" s="56">
        <v>148</v>
      </c>
      <c r="K168" s="57"/>
      <c r="L168" s="57"/>
      <c r="M168" s="57"/>
      <c r="N168" s="57"/>
      <c r="O168" s="57"/>
      <c r="P168" s="57"/>
      <c r="Q168" s="57"/>
      <c r="R168" s="57"/>
      <c r="S168" s="57"/>
      <c r="T168" s="58"/>
      <c r="U168" s="59"/>
      <c r="V168" s="60"/>
      <c r="W168" s="57"/>
      <c r="X168" s="57"/>
      <c r="Y168" s="61">
        <f>SUM(K168:T168)</f>
        <v>0</v>
      </c>
      <c r="Z168" s="61">
        <f>SUM(U168:X168)</f>
        <v>0</v>
      </c>
      <c r="AA168" s="62">
        <f>H168*Z168/1000</f>
        <v>0</v>
      </c>
      <c r="AB168" s="62">
        <f>H168*Y168/1000</f>
        <v>0</v>
      </c>
      <c r="AC168" s="63">
        <f>(Y168+Z168)*J168</f>
        <v>0</v>
      </c>
    </row>
    <row r="169" ht="20.4" customHeight="1">
      <c r="A169" s="64"/>
      <c r="B169" s="64"/>
      <c r="C169" s="64"/>
      <c r="D169" s="64"/>
      <c r="E169" s="65"/>
      <c r="F169" t="s" s="52">
        <v>35</v>
      </c>
      <c r="G169" s="66"/>
      <c r="H169" s="54">
        <v>4350</v>
      </c>
      <c r="I169" s="55">
        <v>5</v>
      </c>
      <c r="J169" s="56">
        <v>218</v>
      </c>
      <c r="K169" s="68"/>
      <c r="L169" s="68"/>
      <c r="M169" s="68"/>
      <c r="N169" s="68"/>
      <c r="O169" s="68"/>
      <c r="P169" s="68"/>
      <c r="Q169" s="68"/>
      <c r="R169" s="68"/>
      <c r="S169" s="68"/>
      <c r="T169" s="69"/>
      <c r="U169" s="70"/>
      <c r="V169" s="71"/>
      <c r="W169" s="68"/>
      <c r="X169" s="68"/>
      <c r="Y169" s="68">
        <f>SUM(K169:T169)</f>
        <v>0</v>
      </c>
      <c r="Z169" s="68">
        <f>SUM(U169:X169)</f>
        <v>0</v>
      </c>
      <c r="AA169" s="72">
        <f>H169*Z169/1000</f>
        <v>0</v>
      </c>
      <c r="AB169" s="72">
        <f>H169*Y169/1000</f>
        <v>0</v>
      </c>
      <c r="AC169" s="73">
        <f>(Y169+Z169)*J169</f>
        <v>0</v>
      </c>
    </row>
    <row r="170" ht="20.4" customHeight="1">
      <c r="A170" s="76"/>
      <c r="B170" s="76"/>
      <c r="C170" s="76"/>
      <c r="D170" s="76"/>
      <c r="E170" s="77"/>
      <c r="F170" t="s" s="78">
        <v>36</v>
      </c>
      <c r="G170" s="79"/>
      <c r="H170" s="80">
        <v>2850</v>
      </c>
      <c r="I170" s="81">
        <v>1</v>
      </c>
      <c r="J170" s="82">
        <v>186</v>
      </c>
      <c r="K170" s="83"/>
      <c r="L170" s="83"/>
      <c r="M170" s="83"/>
      <c r="N170" s="83"/>
      <c r="O170" s="83"/>
      <c r="P170" s="83"/>
      <c r="Q170" s="83"/>
      <c r="R170" s="83"/>
      <c r="S170" s="83"/>
      <c r="T170" s="84"/>
      <c r="U170" s="85"/>
      <c r="V170" s="86"/>
      <c r="W170" s="83"/>
      <c r="X170" s="83"/>
      <c r="Y170" s="87">
        <f>SUM(K170:T170)</f>
        <v>0</v>
      </c>
      <c r="Z170" s="87">
        <f>SUM(U170:X170)</f>
        <v>0</v>
      </c>
      <c r="AA170" s="88">
        <f>H170*Z170/1000</f>
        <v>0</v>
      </c>
      <c r="AB170" s="88">
        <f>H170*Y170/1000</f>
        <v>0</v>
      </c>
      <c r="AC170" s="89">
        <f>(Y170+Z170)*J170</f>
        <v>0</v>
      </c>
    </row>
    <row r="171" ht="20.4" customHeight="1">
      <c r="A171" s="36"/>
      <c r="B171" s="36"/>
      <c r="C171" s="36"/>
      <c r="D171" s="36"/>
      <c r="E171" t="s" s="93">
        <v>50</v>
      </c>
      <c r="F171" t="s" s="94">
        <v>25</v>
      </c>
      <c r="G171" s="39"/>
      <c r="H171" s="95">
        <v>674</v>
      </c>
      <c r="I171" s="96">
        <v>10</v>
      </c>
      <c r="J171" s="97">
        <v>41</v>
      </c>
      <c r="K171" s="47"/>
      <c r="L171" s="47"/>
      <c r="M171" s="47"/>
      <c r="N171" s="47"/>
      <c r="O171" s="47"/>
      <c r="P171" s="47"/>
      <c r="Q171" s="47"/>
      <c r="R171" s="47"/>
      <c r="S171" s="47"/>
      <c r="T171" s="90"/>
      <c r="U171" s="91"/>
      <c r="V171" s="92"/>
      <c r="W171" s="47"/>
      <c r="X171" s="47"/>
      <c r="Y171" s="47">
        <f>SUM(K171:T171)</f>
        <v>0</v>
      </c>
      <c r="Z171" s="47">
        <f>SUM(U171:X171)</f>
        <v>0</v>
      </c>
      <c r="AA171" s="48">
        <f>H171*Z171/1000</f>
        <v>0</v>
      </c>
      <c r="AB171" s="48">
        <f>H171*Y171/1000</f>
        <v>0</v>
      </c>
      <c r="AC171" s="49">
        <f>(Y171+Z171)*J171</f>
        <v>0</v>
      </c>
    </row>
    <row r="172" ht="20.4" customHeight="1">
      <c r="A172" s="50"/>
      <c r="B172" s="50"/>
      <c r="C172" s="50"/>
      <c r="D172" s="50"/>
      <c r="E172" s="51"/>
      <c r="F172" t="s" s="98">
        <v>26</v>
      </c>
      <c r="G172" s="53"/>
      <c r="H172" s="99">
        <v>628</v>
      </c>
      <c r="I172" s="100">
        <v>10</v>
      </c>
      <c r="J172" s="101">
        <v>38</v>
      </c>
      <c r="K172" s="57"/>
      <c r="L172" s="57"/>
      <c r="M172" s="57"/>
      <c r="N172" s="57"/>
      <c r="O172" s="57"/>
      <c r="P172" s="57"/>
      <c r="Q172" s="57"/>
      <c r="R172" s="57"/>
      <c r="S172" s="57"/>
      <c r="T172" s="58"/>
      <c r="U172" s="59"/>
      <c r="V172" s="60"/>
      <c r="W172" s="57"/>
      <c r="X172" s="57"/>
      <c r="Y172" s="61">
        <f>SUM(K172:T172)</f>
        <v>0</v>
      </c>
      <c r="Z172" s="61">
        <f>SUM(U172:X172)</f>
        <v>0</v>
      </c>
      <c r="AA172" s="62">
        <f>H172*Z172/1000</f>
        <v>0</v>
      </c>
      <c r="AB172" s="62">
        <f>H172*Y172/1000</f>
        <v>0</v>
      </c>
      <c r="AC172" s="63">
        <f>(Y172+Z172)*J172</f>
        <v>0</v>
      </c>
    </row>
    <row r="173" ht="20.4" customHeight="1">
      <c r="A173" s="64"/>
      <c r="B173" s="64"/>
      <c r="C173" s="64"/>
      <c r="D173" s="64"/>
      <c r="E173" s="65"/>
      <c r="F173" t="s" s="98">
        <v>27</v>
      </c>
      <c r="G173" s="66"/>
      <c r="H173" s="99">
        <v>420</v>
      </c>
      <c r="I173" s="100">
        <v>5</v>
      </c>
      <c r="J173" s="101">
        <v>26</v>
      </c>
      <c r="K173" s="68"/>
      <c r="L173" s="68"/>
      <c r="M173" s="68"/>
      <c r="N173" s="68"/>
      <c r="O173" s="68"/>
      <c r="P173" s="68"/>
      <c r="Q173" s="68"/>
      <c r="R173" s="68"/>
      <c r="S173" s="68"/>
      <c r="T173" s="69"/>
      <c r="U173" s="70"/>
      <c r="V173" s="71"/>
      <c r="W173" s="68"/>
      <c r="X173" s="68"/>
      <c r="Y173" s="68">
        <f>SUM(K173:T173)</f>
        <v>0</v>
      </c>
      <c r="Z173" s="68">
        <f>SUM(U173:X173)</f>
        <v>0</v>
      </c>
      <c r="AA173" s="72">
        <f>H173*Z173/1000</f>
        <v>0</v>
      </c>
      <c r="AB173" s="72">
        <f>H173*Y173/1000</f>
        <v>0</v>
      </c>
      <c r="AC173" s="73">
        <f>(Y173+Z173)*J173</f>
        <v>0</v>
      </c>
    </row>
    <row r="174" ht="20.4" customHeight="1">
      <c r="A174" s="50"/>
      <c r="B174" s="50"/>
      <c r="C174" s="50"/>
      <c r="D174" s="50"/>
      <c r="E174" s="51"/>
      <c r="F174" t="s" s="98">
        <v>28</v>
      </c>
      <c r="G174" s="53"/>
      <c r="H174" s="99">
        <v>345</v>
      </c>
      <c r="I174" s="100">
        <v>5</v>
      </c>
      <c r="J174" s="101">
        <v>22</v>
      </c>
      <c r="K174" s="57"/>
      <c r="L174" s="57"/>
      <c r="M174" s="57"/>
      <c r="N174" s="57"/>
      <c r="O174" s="57"/>
      <c r="P174" s="57"/>
      <c r="Q174" s="57"/>
      <c r="R174" s="57"/>
      <c r="S174" s="57"/>
      <c r="T174" s="58"/>
      <c r="U174" s="59"/>
      <c r="V174" s="60"/>
      <c r="W174" s="57"/>
      <c r="X174" s="57"/>
      <c r="Y174" s="61">
        <f>SUM(K174:T174)</f>
        <v>0</v>
      </c>
      <c r="Z174" s="61">
        <f>SUM(U174:X174)</f>
        <v>0</v>
      </c>
      <c r="AA174" s="62">
        <f>H174*Z174/1000</f>
        <v>0</v>
      </c>
      <c r="AB174" s="62">
        <f>H174*Y174/1000</f>
        <v>0</v>
      </c>
      <c r="AC174" s="63">
        <f>(Y174+Z174)*J174</f>
        <v>0</v>
      </c>
    </row>
    <row r="175" ht="20.4" customHeight="1">
      <c r="A175" s="64"/>
      <c r="B175" s="64"/>
      <c r="C175" s="64"/>
      <c r="D175" s="64"/>
      <c r="E175" s="65"/>
      <c r="F175" t="s" s="98">
        <v>29</v>
      </c>
      <c r="G175" s="66"/>
      <c r="H175" s="99">
        <v>1308</v>
      </c>
      <c r="I175" s="100">
        <v>5</v>
      </c>
      <c r="J175" s="101">
        <v>70</v>
      </c>
      <c r="K175" s="68"/>
      <c r="L175" s="68"/>
      <c r="M175" s="68"/>
      <c r="N175" s="68"/>
      <c r="O175" s="68"/>
      <c r="P175" s="68"/>
      <c r="Q175" s="68"/>
      <c r="R175" s="68"/>
      <c r="S175" s="68"/>
      <c r="T175" s="69"/>
      <c r="U175" s="70"/>
      <c r="V175" s="71"/>
      <c r="W175" s="68"/>
      <c r="X175" s="68"/>
      <c r="Y175" s="68">
        <f>SUM(K175:T175)</f>
        <v>0</v>
      </c>
      <c r="Z175" s="68">
        <f>SUM(U175:X175)</f>
        <v>0</v>
      </c>
      <c r="AA175" s="72">
        <f>H175*Z175/1000</f>
        <v>0</v>
      </c>
      <c r="AB175" s="72">
        <f>H175*Y175/1000</f>
        <v>0</v>
      </c>
      <c r="AC175" s="73">
        <f>(Y175+Z175)*J175</f>
        <v>0</v>
      </c>
    </row>
    <row r="176" ht="20.4" customHeight="1">
      <c r="A176" s="50"/>
      <c r="B176" s="50"/>
      <c r="C176" s="50"/>
      <c r="D176" s="50"/>
      <c r="E176" s="51"/>
      <c r="F176" t="s" s="98">
        <v>30</v>
      </c>
      <c r="G176" s="53"/>
      <c r="H176" s="99">
        <v>830</v>
      </c>
      <c r="I176" s="100">
        <v>5</v>
      </c>
      <c r="J176" s="101">
        <v>50</v>
      </c>
      <c r="K176" s="57"/>
      <c r="L176" s="57"/>
      <c r="M176" s="57"/>
      <c r="N176" s="57"/>
      <c r="O176" s="57"/>
      <c r="P176" s="57"/>
      <c r="Q176" s="57"/>
      <c r="R176" s="57"/>
      <c r="S176" s="57"/>
      <c r="T176" s="58"/>
      <c r="U176" s="59"/>
      <c r="V176" s="60"/>
      <c r="W176" s="57"/>
      <c r="X176" s="57"/>
      <c r="Y176" s="61">
        <f>SUM(K176:T176)</f>
        <v>0</v>
      </c>
      <c r="Z176" s="61">
        <f>SUM(U176:X176)</f>
        <v>0</v>
      </c>
      <c r="AA176" s="62">
        <f>H176*Z176/1000</f>
        <v>0</v>
      </c>
      <c r="AB176" s="62">
        <f>H176*Y176/1000</f>
        <v>0</v>
      </c>
      <c r="AC176" s="63">
        <f>(Y176+Z176)*J176</f>
        <v>0</v>
      </c>
    </row>
    <row r="177" ht="20.4" customHeight="1">
      <c r="A177" s="64"/>
      <c r="B177" s="64"/>
      <c r="C177" s="64"/>
      <c r="D177" s="64"/>
      <c r="E177" s="65"/>
      <c r="F177" t="s" s="98">
        <v>31</v>
      </c>
      <c r="G177" s="66"/>
      <c r="H177" s="99">
        <v>1290</v>
      </c>
      <c r="I177" s="100">
        <v>5</v>
      </c>
      <c r="J177" s="101">
        <v>71</v>
      </c>
      <c r="K177" s="68"/>
      <c r="L177" s="68"/>
      <c r="M177" s="68"/>
      <c r="N177" s="68"/>
      <c r="O177" s="68"/>
      <c r="P177" s="68"/>
      <c r="Q177" s="68"/>
      <c r="R177" s="68"/>
      <c r="S177" s="68"/>
      <c r="T177" s="69"/>
      <c r="U177" s="70"/>
      <c r="V177" s="71"/>
      <c r="W177" s="68"/>
      <c r="X177" s="68"/>
      <c r="Y177" s="68">
        <f>SUM(K177:T177)</f>
        <v>0</v>
      </c>
      <c r="Z177" s="68">
        <f>SUM(U177:X177)</f>
        <v>0</v>
      </c>
      <c r="AA177" s="72">
        <f>H177*Z177/1000</f>
        <v>0</v>
      </c>
      <c r="AB177" s="72">
        <f>H177*Y177/1000</f>
        <v>0</v>
      </c>
      <c r="AC177" s="73">
        <f>(Y177+Z177)*J177</f>
        <v>0</v>
      </c>
    </row>
    <row r="178" ht="20.4" customHeight="1">
      <c r="A178" s="50"/>
      <c r="B178" s="50"/>
      <c r="C178" s="50"/>
      <c r="D178" s="50"/>
      <c r="E178" s="51"/>
      <c r="F178" t="s" s="98">
        <v>32</v>
      </c>
      <c r="G178" s="53"/>
      <c r="H178" s="99">
        <v>1870</v>
      </c>
      <c r="I178" s="100">
        <v>5</v>
      </c>
      <c r="J178" s="101">
        <v>94</v>
      </c>
      <c r="K178" s="57"/>
      <c r="L178" s="57"/>
      <c r="M178" s="57"/>
      <c r="N178" s="57"/>
      <c r="O178" s="57"/>
      <c r="P178" s="57"/>
      <c r="Q178" s="57"/>
      <c r="R178" s="57"/>
      <c r="S178" s="57"/>
      <c r="T178" s="58"/>
      <c r="U178" s="59"/>
      <c r="V178" s="60"/>
      <c r="W178" s="57"/>
      <c r="X178" s="57"/>
      <c r="Y178" s="61">
        <f>SUM(K178:T178)</f>
        <v>0</v>
      </c>
      <c r="Z178" s="61">
        <f>SUM(U178:X178)</f>
        <v>0</v>
      </c>
      <c r="AA178" s="62">
        <f>H178*Z178/1000</f>
        <v>0</v>
      </c>
      <c r="AB178" s="62">
        <f>H178*Y178/1000</f>
        <v>0</v>
      </c>
      <c r="AC178" s="63">
        <f>(Y178+Z178)*J178</f>
        <v>0</v>
      </c>
    </row>
    <row r="179" ht="20.4" customHeight="1">
      <c r="A179" s="64"/>
      <c r="B179" s="64"/>
      <c r="C179" s="64"/>
      <c r="D179" s="64"/>
      <c r="E179" s="65"/>
      <c r="F179" t="s" s="98">
        <v>33</v>
      </c>
      <c r="G179" s="66"/>
      <c r="H179" s="99">
        <v>2970</v>
      </c>
      <c r="I179" s="100">
        <v>5</v>
      </c>
      <c r="J179" s="101">
        <v>99</v>
      </c>
      <c r="K179" s="68"/>
      <c r="L179" s="68"/>
      <c r="M179" s="68"/>
      <c r="N179" s="68"/>
      <c r="O179" s="68"/>
      <c r="P179" s="68"/>
      <c r="Q179" s="68"/>
      <c r="R179" s="68"/>
      <c r="S179" s="68"/>
      <c r="T179" s="69"/>
      <c r="U179" s="70"/>
      <c r="V179" s="71"/>
      <c r="W179" s="68"/>
      <c r="X179" s="68"/>
      <c r="Y179" s="68">
        <f>SUM(K179:T179)</f>
        <v>0</v>
      </c>
      <c r="Z179" s="68">
        <f>SUM(U179:X179)</f>
        <v>0</v>
      </c>
      <c r="AA179" s="72">
        <f>H179*Z179/1000</f>
        <v>0</v>
      </c>
      <c r="AB179" s="72">
        <f>H179*Y179/1000</f>
        <v>0</v>
      </c>
      <c r="AC179" s="73">
        <f>(Y179+Z179)*J179</f>
        <v>0</v>
      </c>
    </row>
    <row r="180" ht="20.4" customHeight="1">
      <c r="A180" s="50"/>
      <c r="B180" s="50"/>
      <c r="C180" s="50"/>
      <c r="D180" s="50"/>
      <c r="E180" s="51"/>
      <c r="F180" t="s" s="98">
        <v>34</v>
      </c>
      <c r="G180" s="53"/>
      <c r="H180" s="99">
        <v>3329</v>
      </c>
      <c r="I180" s="100">
        <v>5</v>
      </c>
      <c r="J180" s="101">
        <v>103</v>
      </c>
      <c r="K180" s="57"/>
      <c r="L180" s="57"/>
      <c r="M180" s="57"/>
      <c r="N180" s="57"/>
      <c r="O180" s="57"/>
      <c r="P180" s="57"/>
      <c r="Q180" s="57"/>
      <c r="R180" s="57"/>
      <c r="S180" s="57"/>
      <c r="T180" s="58"/>
      <c r="U180" s="59"/>
      <c r="V180" s="60"/>
      <c r="W180" s="57"/>
      <c r="X180" s="57"/>
      <c r="Y180" s="61">
        <f>SUM(K180:T180)</f>
        <v>0</v>
      </c>
      <c r="Z180" s="61">
        <f>SUM(U180:X180)</f>
        <v>0</v>
      </c>
      <c r="AA180" s="62">
        <f>H180*Z180/1000</f>
        <v>0</v>
      </c>
      <c r="AB180" s="62">
        <f>H180*Y180/1000</f>
        <v>0</v>
      </c>
      <c r="AC180" s="63">
        <f>(Y180+Z180)*J180</f>
        <v>0</v>
      </c>
    </row>
    <row r="181" ht="20.4" customHeight="1">
      <c r="A181" s="64"/>
      <c r="B181" s="64"/>
      <c r="C181" s="64"/>
      <c r="D181" s="64"/>
      <c r="E181" s="65"/>
      <c r="F181" t="s" s="98">
        <v>35</v>
      </c>
      <c r="G181" s="66"/>
      <c r="H181" s="99">
        <v>4664</v>
      </c>
      <c r="I181" s="100">
        <v>5</v>
      </c>
      <c r="J181" s="101">
        <v>176</v>
      </c>
      <c r="K181" s="68"/>
      <c r="L181" s="68"/>
      <c r="M181" s="68"/>
      <c r="N181" s="68"/>
      <c r="O181" s="68"/>
      <c r="P181" s="68"/>
      <c r="Q181" s="68"/>
      <c r="R181" s="68"/>
      <c r="S181" s="68"/>
      <c r="T181" s="69"/>
      <c r="U181" s="70"/>
      <c r="V181" s="71"/>
      <c r="W181" s="68"/>
      <c r="X181" s="68"/>
      <c r="Y181" s="68">
        <f>SUM(K181:T181)</f>
        <v>0</v>
      </c>
      <c r="Z181" s="68">
        <f>SUM(U181:X181)</f>
        <v>0</v>
      </c>
      <c r="AA181" s="72">
        <f>H181*Z181/1000</f>
        <v>0</v>
      </c>
      <c r="AB181" s="72">
        <f>H181*Y181/1000</f>
        <v>0</v>
      </c>
      <c r="AC181" s="73">
        <f>(Y181+Z181)*J181</f>
        <v>0</v>
      </c>
    </row>
    <row r="182" ht="20.4" customHeight="1">
      <c r="A182" s="76"/>
      <c r="B182" s="76"/>
      <c r="C182" s="76"/>
      <c r="D182" s="76"/>
      <c r="E182" s="77"/>
      <c r="F182" t="s" s="102">
        <v>36</v>
      </c>
      <c r="G182" s="79"/>
      <c r="H182" s="103">
        <v>3805</v>
      </c>
      <c r="I182" s="104">
        <v>1</v>
      </c>
      <c r="J182" s="105">
        <v>196</v>
      </c>
      <c r="K182" s="83"/>
      <c r="L182" s="83"/>
      <c r="M182" s="83"/>
      <c r="N182" s="83"/>
      <c r="O182" s="83"/>
      <c r="P182" s="83"/>
      <c r="Q182" s="83"/>
      <c r="R182" s="83"/>
      <c r="S182" s="83"/>
      <c r="T182" s="84"/>
      <c r="U182" s="85"/>
      <c r="V182" s="86"/>
      <c r="W182" s="83"/>
      <c r="X182" s="83"/>
      <c r="Y182" s="87">
        <f>SUM(K182:T182)</f>
        <v>0</v>
      </c>
      <c r="Z182" s="87">
        <f>SUM(U182:X182)</f>
        <v>0</v>
      </c>
      <c r="AA182" s="88">
        <f>H182*Z182/1000</f>
        <v>0</v>
      </c>
      <c r="AB182" s="88">
        <f>H182*Y182/1000</f>
        <v>0</v>
      </c>
      <c r="AC182" s="89">
        <f>(Y182+Z182)*J182</f>
        <v>0</v>
      </c>
    </row>
    <row r="183" ht="20.4" customHeight="1">
      <c r="A183" s="36"/>
      <c r="B183" s="36"/>
      <c r="C183" s="36"/>
      <c r="D183" s="36"/>
      <c r="E183" t="s" s="106">
        <v>51</v>
      </c>
      <c r="F183" t="s" s="38">
        <v>25</v>
      </c>
      <c r="G183" s="39"/>
      <c r="H183" s="40">
        <v>817</v>
      </c>
      <c r="I183" s="41">
        <v>10</v>
      </c>
      <c r="J183" s="42">
        <f>H183*12/1000+H183/333*15</f>
        <v>46.6058018018018</v>
      </c>
      <c r="K183" s="47"/>
      <c r="L183" s="47"/>
      <c r="M183" s="47"/>
      <c r="N183" s="47"/>
      <c r="O183" s="47"/>
      <c r="P183" s="47"/>
      <c r="Q183" s="47"/>
      <c r="R183" s="47"/>
      <c r="S183" s="47"/>
      <c r="T183" s="90"/>
      <c r="U183" s="91"/>
      <c r="V183" s="92"/>
      <c r="W183" s="47"/>
      <c r="X183" s="47"/>
      <c r="Y183" s="47">
        <f>SUM(K183:T183)</f>
        <v>0</v>
      </c>
      <c r="Z183" s="47">
        <f>SUM(U183:X183)</f>
        <v>0</v>
      </c>
      <c r="AA183" s="48">
        <f>H183*Z183/1000</f>
        <v>0</v>
      </c>
      <c r="AB183" s="48">
        <f>H183*Y183/1000</f>
        <v>0</v>
      </c>
      <c r="AC183" s="49">
        <f>(Y183+Z183)*J183</f>
        <v>0</v>
      </c>
    </row>
    <row r="184" ht="20.4" customHeight="1">
      <c r="A184" s="50"/>
      <c r="B184" s="50"/>
      <c r="C184" s="50"/>
      <c r="D184" s="50"/>
      <c r="E184" s="51"/>
      <c r="F184" t="s" s="52">
        <v>26</v>
      </c>
      <c r="G184" s="53"/>
      <c r="H184" s="54">
        <v>438</v>
      </c>
      <c r="I184" s="55">
        <v>10</v>
      </c>
      <c r="J184" s="56">
        <f>H184*12/1000+H184/333*25</f>
        <v>38.1388828828829</v>
      </c>
      <c r="K184" s="57"/>
      <c r="L184" s="57"/>
      <c r="M184" s="57"/>
      <c r="N184" s="57"/>
      <c r="O184" s="57"/>
      <c r="P184" s="57"/>
      <c r="Q184" s="57"/>
      <c r="R184" s="57"/>
      <c r="S184" s="57"/>
      <c r="T184" s="58"/>
      <c r="U184" s="59"/>
      <c r="V184" s="60"/>
      <c r="W184" s="57"/>
      <c r="X184" s="57"/>
      <c r="Y184" s="61">
        <f>SUM(K184:T184)</f>
        <v>0</v>
      </c>
      <c r="Z184" s="61">
        <f>SUM(U184:X184)</f>
        <v>0</v>
      </c>
      <c r="AA184" s="62">
        <f>H184*Z184/1000</f>
        <v>0</v>
      </c>
      <c r="AB184" s="62">
        <f>H184*Y184/1000</f>
        <v>0</v>
      </c>
      <c r="AC184" s="63">
        <f>(Y184+Z184)*J184</f>
        <v>0</v>
      </c>
    </row>
    <row r="185" ht="20.4" customHeight="1">
      <c r="A185" s="64"/>
      <c r="B185" s="64"/>
      <c r="C185" s="64"/>
      <c r="D185" s="64"/>
      <c r="E185" s="65"/>
      <c r="F185" t="s" s="52">
        <v>27</v>
      </c>
      <c r="G185" s="66"/>
      <c r="H185" s="54">
        <v>279</v>
      </c>
      <c r="I185" s="55">
        <v>5</v>
      </c>
      <c r="J185" s="56">
        <f>H185*12/1000+H185/333*40</f>
        <v>36.8615135135135</v>
      </c>
      <c r="K185" s="68"/>
      <c r="L185" s="68"/>
      <c r="M185" s="68"/>
      <c r="N185" s="68"/>
      <c r="O185" s="68"/>
      <c r="P185" s="68"/>
      <c r="Q185" s="68"/>
      <c r="R185" s="68"/>
      <c r="S185" s="68"/>
      <c r="T185" s="69"/>
      <c r="U185" s="70"/>
      <c r="V185" s="71"/>
      <c r="W185" s="68"/>
      <c r="X185" s="68"/>
      <c r="Y185" s="68">
        <f>SUM(K185:T185)</f>
        <v>0</v>
      </c>
      <c r="Z185" s="68">
        <f>SUM(U185:X185)</f>
        <v>0</v>
      </c>
      <c r="AA185" s="72">
        <f>H185*Z185/1000</f>
        <v>0</v>
      </c>
      <c r="AB185" s="72">
        <f>H185*Y185/1000</f>
        <v>0</v>
      </c>
      <c r="AC185" s="73">
        <f>(Y185+Z185)*J185</f>
        <v>0</v>
      </c>
    </row>
    <row r="186" ht="20.4" customHeight="1">
      <c r="A186" s="50"/>
      <c r="B186" s="50"/>
      <c r="C186" s="50"/>
      <c r="D186" s="50"/>
      <c r="E186" s="51"/>
      <c r="F186" t="s" s="52">
        <v>28</v>
      </c>
      <c r="G186" s="53"/>
      <c r="H186" s="54">
        <v>349</v>
      </c>
      <c r="I186" s="55">
        <v>5</v>
      </c>
      <c r="J186" s="56">
        <f>H186*12/1000+H186/333*40</f>
        <v>46.1099219219219</v>
      </c>
      <c r="K186" s="57"/>
      <c r="L186" s="57"/>
      <c r="M186" s="57"/>
      <c r="N186" s="57"/>
      <c r="O186" s="57"/>
      <c r="P186" s="57"/>
      <c r="Q186" s="57"/>
      <c r="R186" s="57"/>
      <c r="S186" s="57"/>
      <c r="T186" s="58"/>
      <c r="U186" s="59"/>
      <c r="V186" s="60"/>
      <c r="W186" s="57"/>
      <c r="X186" s="57"/>
      <c r="Y186" s="61">
        <f>SUM(K186:T186)</f>
        <v>0</v>
      </c>
      <c r="Z186" s="61">
        <f>SUM(U186:X186)</f>
        <v>0</v>
      </c>
      <c r="AA186" s="62">
        <f>H186*Z186/1000</f>
        <v>0</v>
      </c>
      <c r="AB186" s="62">
        <f>H186*Y186/1000</f>
        <v>0</v>
      </c>
      <c r="AC186" s="63">
        <f>(Y186+Z186)*J186</f>
        <v>0</v>
      </c>
    </row>
    <row r="187" ht="20.4" customHeight="1">
      <c r="A187" s="64"/>
      <c r="B187" s="64"/>
      <c r="C187" s="64"/>
      <c r="D187" s="64"/>
      <c r="E187" s="65"/>
      <c r="F187" t="s" s="52">
        <v>29</v>
      </c>
      <c r="G187" s="66"/>
      <c r="H187" s="54">
        <v>762</v>
      </c>
      <c r="I187" s="55">
        <v>5</v>
      </c>
      <c r="J187" s="56">
        <f>H187*12/1000+H187/333*25</f>
        <v>66.3512072072072</v>
      </c>
      <c r="K187" s="68"/>
      <c r="L187" s="68"/>
      <c r="M187" s="68"/>
      <c r="N187" s="68"/>
      <c r="O187" s="68"/>
      <c r="P187" s="68"/>
      <c r="Q187" s="68"/>
      <c r="R187" s="68"/>
      <c r="S187" s="68"/>
      <c r="T187" s="69"/>
      <c r="U187" s="70"/>
      <c r="V187" s="71"/>
      <c r="W187" s="68"/>
      <c r="X187" s="68"/>
      <c r="Y187" s="68">
        <f>SUM(K187:T187)</f>
        <v>0</v>
      </c>
      <c r="Z187" s="68">
        <f>SUM(U187:X187)</f>
        <v>0</v>
      </c>
      <c r="AA187" s="72">
        <f>H187*Z187/1000</f>
        <v>0</v>
      </c>
      <c r="AB187" s="72">
        <f>H187*Y187/1000</f>
        <v>0</v>
      </c>
      <c r="AC187" s="73">
        <f>(Y187+Z187)*J187</f>
        <v>0</v>
      </c>
    </row>
    <row r="188" ht="20.4" customHeight="1">
      <c r="A188" s="50"/>
      <c r="B188" s="50"/>
      <c r="C188" s="50"/>
      <c r="D188" s="50"/>
      <c r="E188" s="51"/>
      <c r="F188" t="s" s="52">
        <v>30</v>
      </c>
      <c r="G188" s="53"/>
      <c r="H188" s="54">
        <v>645</v>
      </c>
      <c r="I188" s="55">
        <v>5</v>
      </c>
      <c r="J188" s="56">
        <f>H188*12/1000+H188/333*25</f>
        <v>56.1634234234234</v>
      </c>
      <c r="K188" s="57"/>
      <c r="L188" s="57"/>
      <c r="M188" s="57"/>
      <c r="N188" s="57"/>
      <c r="O188" s="57"/>
      <c r="P188" s="57"/>
      <c r="Q188" s="57"/>
      <c r="R188" s="57"/>
      <c r="S188" s="57"/>
      <c r="T188" s="58"/>
      <c r="U188" s="59"/>
      <c r="V188" s="60"/>
      <c r="W188" s="57"/>
      <c r="X188" s="57"/>
      <c r="Y188" s="61">
        <f>SUM(K188:T188)</f>
        <v>0</v>
      </c>
      <c r="Z188" s="61">
        <f>SUM(U188:X188)</f>
        <v>0</v>
      </c>
      <c r="AA188" s="62">
        <f>H188*Z188/1000</f>
        <v>0</v>
      </c>
      <c r="AB188" s="62">
        <f>H188*Y188/1000</f>
        <v>0</v>
      </c>
      <c r="AC188" s="63">
        <f>(Y188+Z188)*J188</f>
        <v>0</v>
      </c>
    </row>
    <row r="189" ht="20.4" customHeight="1">
      <c r="A189" s="64"/>
      <c r="B189" s="64"/>
      <c r="C189" s="64"/>
      <c r="D189" s="64"/>
      <c r="E189" s="65"/>
      <c r="F189" t="s" s="52">
        <v>31</v>
      </c>
      <c r="G189" s="66"/>
      <c r="H189" s="54">
        <v>2388</v>
      </c>
      <c r="I189" s="55">
        <v>5</v>
      </c>
      <c r="J189" s="56">
        <f>H189*12/1000+H189/333*8</f>
        <v>86.0253693693694</v>
      </c>
      <c r="K189" s="68"/>
      <c r="L189" s="68"/>
      <c r="M189" s="68"/>
      <c r="N189" s="68"/>
      <c r="O189" s="68"/>
      <c r="P189" s="68"/>
      <c r="Q189" s="68"/>
      <c r="R189" s="68"/>
      <c r="S189" s="68"/>
      <c r="T189" s="69"/>
      <c r="U189" s="70"/>
      <c r="V189" s="71"/>
      <c r="W189" s="68"/>
      <c r="X189" s="68"/>
      <c r="Y189" s="68">
        <f>SUM(K189:T189)</f>
        <v>0</v>
      </c>
      <c r="Z189" s="68">
        <f>SUM(U189:X189)</f>
        <v>0</v>
      </c>
      <c r="AA189" s="72">
        <f>H189*Z189/1000</f>
        <v>0</v>
      </c>
      <c r="AB189" s="72">
        <f>H189*Y189/1000</f>
        <v>0</v>
      </c>
      <c r="AC189" s="73">
        <f>(Y189+Z189)*J189</f>
        <v>0</v>
      </c>
    </row>
    <row r="190" ht="20.4" customHeight="1">
      <c r="A190" s="50"/>
      <c r="B190" s="50"/>
      <c r="C190" s="50"/>
      <c r="D190" s="50"/>
      <c r="E190" s="51"/>
      <c r="F190" t="s" s="52">
        <v>32</v>
      </c>
      <c r="G190" s="53"/>
      <c r="H190" s="54">
        <v>2058</v>
      </c>
      <c r="I190" s="55">
        <v>5</v>
      </c>
      <c r="J190" s="56">
        <f>H190*12/1000+H190/333*10</f>
        <v>86.4978018018018</v>
      </c>
      <c r="K190" s="57"/>
      <c r="L190" s="57"/>
      <c r="M190" s="57"/>
      <c r="N190" s="57"/>
      <c r="O190" s="57"/>
      <c r="P190" s="57"/>
      <c r="Q190" s="57"/>
      <c r="R190" s="57"/>
      <c r="S190" s="57"/>
      <c r="T190" s="58"/>
      <c r="U190" s="59"/>
      <c r="V190" s="60"/>
      <c r="W190" s="57"/>
      <c r="X190" s="57"/>
      <c r="Y190" s="61">
        <f>SUM(K190:T190)</f>
        <v>0</v>
      </c>
      <c r="Z190" s="61">
        <f>SUM(U190:X190)</f>
        <v>0</v>
      </c>
      <c r="AA190" s="62">
        <f>H190*Z190/1000</f>
        <v>0</v>
      </c>
      <c r="AB190" s="62">
        <f>H190*Y190/1000</f>
        <v>0</v>
      </c>
      <c r="AC190" s="63">
        <f>(Y190+Z190)*J190</f>
        <v>0</v>
      </c>
    </row>
    <row r="191" ht="20.4" customHeight="1">
      <c r="A191" s="64"/>
      <c r="B191" s="64"/>
      <c r="C191" s="64"/>
      <c r="D191" s="64"/>
      <c r="E191" s="65"/>
      <c r="F191" t="s" s="52">
        <v>33</v>
      </c>
      <c r="G191" s="66"/>
      <c r="H191" s="54">
        <v>2780</v>
      </c>
      <c r="I191" s="55">
        <v>5</v>
      </c>
      <c r="J191" s="56">
        <f>H191*12/1000+H191/333*7</f>
        <v>91.7984384384384</v>
      </c>
      <c r="K191" s="68"/>
      <c r="L191" s="68"/>
      <c r="M191" s="68"/>
      <c r="N191" s="68"/>
      <c r="O191" s="68"/>
      <c r="P191" s="68"/>
      <c r="Q191" s="68"/>
      <c r="R191" s="68"/>
      <c r="S191" s="68"/>
      <c r="T191" s="69"/>
      <c r="U191" s="70"/>
      <c r="V191" s="71"/>
      <c r="W191" s="68"/>
      <c r="X191" s="68"/>
      <c r="Y191" s="68">
        <f>SUM(K191:T191)</f>
        <v>0</v>
      </c>
      <c r="Z191" s="68">
        <f>SUM(U191:X191)</f>
        <v>0</v>
      </c>
      <c r="AA191" s="72">
        <f>H191*Z191/1000</f>
        <v>0</v>
      </c>
      <c r="AB191" s="72">
        <f>H191*Y191/1000</f>
        <v>0</v>
      </c>
      <c r="AC191" s="73">
        <f>(Y191+Z191)*J191</f>
        <v>0</v>
      </c>
    </row>
    <row r="192" ht="20.4" customHeight="1">
      <c r="A192" s="50"/>
      <c r="B192" s="50"/>
      <c r="C192" s="50"/>
      <c r="D192" s="50"/>
      <c r="E192" s="51"/>
      <c r="F192" t="s" s="52">
        <v>34</v>
      </c>
      <c r="G192" s="53"/>
      <c r="H192" s="54">
        <v>2665</v>
      </c>
      <c r="I192" s="55">
        <v>5</v>
      </c>
      <c r="J192" s="56">
        <f>H192*12/1000+H192/333*7</f>
        <v>88.001021021021</v>
      </c>
      <c r="K192" s="57"/>
      <c r="L192" s="57"/>
      <c r="M192" s="57"/>
      <c r="N192" s="57"/>
      <c r="O192" s="57"/>
      <c r="P192" s="57"/>
      <c r="Q192" s="57"/>
      <c r="R192" s="57"/>
      <c r="S192" s="57"/>
      <c r="T192" s="58"/>
      <c r="U192" s="59"/>
      <c r="V192" s="60"/>
      <c r="W192" s="57"/>
      <c r="X192" s="57"/>
      <c r="Y192" s="61">
        <f>SUM(K192:T192)</f>
        <v>0</v>
      </c>
      <c r="Z192" s="61">
        <f>SUM(U192:X192)</f>
        <v>0</v>
      </c>
      <c r="AA192" s="62">
        <f>H192*Z192/1000</f>
        <v>0</v>
      </c>
      <c r="AB192" s="62">
        <f>H192*Y192/1000</f>
        <v>0</v>
      </c>
      <c r="AC192" s="63">
        <f>(Y192+Z192)*J192</f>
        <v>0</v>
      </c>
    </row>
    <row r="193" ht="20.4" customHeight="1">
      <c r="A193" s="64"/>
      <c r="B193" s="64"/>
      <c r="C193" s="64"/>
      <c r="D193" s="64"/>
      <c r="E193" s="65"/>
      <c r="F193" t="s" s="52">
        <v>35</v>
      </c>
      <c r="G193" s="66"/>
      <c r="H193" s="54">
        <v>5250</v>
      </c>
      <c r="I193" s="55">
        <v>5</v>
      </c>
      <c r="J193" s="56">
        <f>H193*12/1000+H193/333*10</f>
        <v>220.657657657658</v>
      </c>
      <c r="K193" s="68"/>
      <c r="L193" s="68"/>
      <c r="M193" s="68"/>
      <c r="N193" s="68"/>
      <c r="O193" s="68"/>
      <c r="P193" s="68"/>
      <c r="Q193" s="68"/>
      <c r="R193" s="68"/>
      <c r="S193" s="68"/>
      <c r="T193" s="69"/>
      <c r="U193" s="70"/>
      <c r="V193" s="71"/>
      <c r="W193" s="68"/>
      <c r="X193" s="68"/>
      <c r="Y193" s="68">
        <f>SUM(K193:T193)</f>
        <v>0</v>
      </c>
      <c r="Z193" s="68">
        <f>SUM(U193:X193)</f>
        <v>0</v>
      </c>
      <c r="AA193" s="72">
        <f>H193*Z193/1000</f>
        <v>0</v>
      </c>
      <c r="AB193" s="72">
        <f>H193*Y193/1000</f>
        <v>0</v>
      </c>
      <c r="AC193" s="73">
        <f>(Y193+Z193)*J193</f>
        <v>0</v>
      </c>
    </row>
    <row r="194" ht="20.4" customHeight="1">
      <c r="A194" s="76"/>
      <c r="B194" s="76"/>
      <c r="C194" s="76"/>
      <c r="D194" s="76"/>
      <c r="E194" s="77"/>
      <c r="F194" t="s" s="78">
        <v>36</v>
      </c>
      <c r="G194" s="79"/>
      <c r="H194" s="80">
        <v>2900</v>
      </c>
      <c r="I194" s="81">
        <v>1</v>
      </c>
      <c r="J194" s="82">
        <f>H194*12/1000+H194/333*13</f>
        <v>148.013213213213</v>
      </c>
      <c r="K194" s="83"/>
      <c r="L194" s="83"/>
      <c r="M194" s="83"/>
      <c r="N194" s="83"/>
      <c r="O194" s="83"/>
      <c r="P194" s="83"/>
      <c r="Q194" s="83"/>
      <c r="R194" s="83"/>
      <c r="S194" s="83"/>
      <c r="T194" s="84"/>
      <c r="U194" s="85"/>
      <c r="V194" s="86"/>
      <c r="W194" s="83"/>
      <c r="X194" s="83"/>
      <c r="Y194" s="87">
        <f>SUM(K194:T194)</f>
        <v>0</v>
      </c>
      <c r="Z194" s="87">
        <f>SUM(U194:X194)</f>
        <v>0</v>
      </c>
      <c r="AA194" s="88">
        <f>H194*Z194/1000</f>
        <v>0</v>
      </c>
      <c r="AB194" s="88">
        <f>H194*Y194/1000</f>
        <v>0</v>
      </c>
      <c r="AC194" s="89">
        <f>(Y194+Z194)*J194</f>
        <v>0</v>
      </c>
    </row>
    <row r="195" ht="20.4" customHeight="1">
      <c r="A195" s="36"/>
      <c r="B195" s="36"/>
      <c r="C195" s="36"/>
      <c r="D195" s="36"/>
      <c r="E195" t="s" s="93">
        <v>52</v>
      </c>
      <c r="F195" t="s" s="94">
        <v>25</v>
      </c>
      <c r="G195" s="39"/>
      <c r="H195" s="95">
        <v>677</v>
      </c>
      <c r="I195" s="96">
        <v>10</v>
      </c>
      <c r="J195" s="97">
        <f>H195*12/1000+H195/333*20</f>
        <v>48.7846606606607</v>
      </c>
      <c r="K195" s="47"/>
      <c r="L195" s="47"/>
      <c r="M195" s="47"/>
      <c r="N195" s="47"/>
      <c r="O195" s="111"/>
      <c r="P195" s="47"/>
      <c r="Q195" s="47"/>
      <c r="R195" s="47"/>
      <c r="S195" s="47"/>
      <c r="T195" s="90"/>
      <c r="U195" s="91"/>
      <c r="V195" s="92"/>
      <c r="W195" s="47"/>
      <c r="X195" s="47"/>
      <c r="Y195" s="47">
        <f>SUM(K195:T195)</f>
        <v>0</v>
      </c>
      <c r="Z195" s="47">
        <f>SUM(U195:X195)</f>
        <v>0</v>
      </c>
      <c r="AA195" s="48">
        <f>H195*Z195/1000</f>
        <v>0</v>
      </c>
      <c r="AB195" s="48">
        <f>H195*Y195/1000</f>
        <v>0</v>
      </c>
      <c r="AC195" s="49">
        <f>(Y195+Z195)*J195</f>
        <v>0</v>
      </c>
    </row>
    <row r="196" ht="20.4" customHeight="1">
      <c r="A196" s="50"/>
      <c r="B196" s="50"/>
      <c r="C196" s="50"/>
      <c r="D196" s="50"/>
      <c r="E196" s="51"/>
      <c r="F196" t="s" s="98">
        <v>26</v>
      </c>
      <c r="G196" s="53"/>
      <c r="H196" s="99">
        <v>683</v>
      </c>
      <c r="I196" s="100">
        <v>10</v>
      </c>
      <c r="J196" s="101">
        <f>H196*12/1000+H196/333*20</f>
        <v>49.217021021021</v>
      </c>
      <c r="K196" s="57"/>
      <c r="L196" s="57"/>
      <c r="M196" s="57"/>
      <c r="N196" s="57"/>
      <c r="O196" s="74"/>
      <c r="P196" s="57"/>
      <c r="Q196" s="57"/>
      <c r="R196" s="57"/>
      <c r="S196" s="57"/>
      <c r="T196" s="58"/>
      <c r="U196" s="59"/>
      <c r="V196" s="60"/>
      <c r="W196" s="57"/>
      <c r="X196" s="57"/>
      <c r="Y196" s="61">
        <f>SUM(K196:T196)</f>
        <v>0</v>
      </c>
      <c r="Z196" s="61">
        <f>SUM(U196:X196)</f>
        <v>0</v>
      </c>
      <c r="AA196" s="62">
        <f>H196*Z196/1000</f>
        <v>0</v>
      </c>
      <c r="AB196" s="62">
        <f>H196*Y196/1000</f>
        <v>0</v>
      </c>
      <c r="AC196" s="63">
        <f>(Y196+Z196)*J196</f>
        <v>0</v>
      </c>
    </row>
    <row r="197" ht="20.4" customHeight="1">
      <c r="A197" s="64"/>
      <c r="B197" s="64"/>
      <c r="C197" s="64"/>
      <c r="D197" s="64"/>
      <c r="E197" s="65"/>
      <c r="F197" t="s" s="98">
        <v>27</v>
      </c>
      <c r="G197" s="66"/>
      <c r="H197" s="99">
        <v>319</v>
      </c>
      <c r="I197" s="100">
        <v>5</v>
      </c>
      <c r="J197" s="101">
        <f>H197*12/1000+H197/333*37</f>
        <v>39.2724444444444</v>
      </c>
      <c r="K197" s="68"/>
      <c r="L197" s="68"/>
      <c r="M197" s="68"/>
      <c r="N197" s="68"/>
      <c r="O197" s="67"/>
      <c r="P197" s="68"/>
      <c r="Q197" s="68"/>
      <c r="R197" s="68"/>
      <c r="S197" s="68"/>
      <c r="T197" s="69"/>
      <c r="U197" s="70"/>
      <c r="V197" s="71"/>
      <c r="W197" s="68"/>
      <c r="X197" s="68"/>
      <c r="Y197" s="68">
        <f>SUM(K197:T197)</f>
        <v>0</v>
      </c>
      <c r="Z197" s="68">
        <f>SUM(U197:X197)</f>
        <v>0</v>
      </c>
      <c r="AA197" s="72">
        <f>H197*Z197/1000</f>
        <v>0</v>
      </c>
      <c r="AB197" s="72">
        <f>H197*Y197/1000</f>
        <v>0</v>
      </c>
      <c r="AC197" s="73">
        <f>(Y197+Z197)*J197</f>
        <v>0</v>
      </c>
    </row>
    <row r="198" ht="20.4" customHeight="1">
      <c r="A198" s="50"/>
      <c r="B198" s="50"/>
      <c r="C198" s="50"/>
      <c r="D198" s="50"/>
      <c r="E198" s="51"/>
      <c r="F198" t="s" s="98">
        <v>28</v>
      </c>
      <c r="G198" s="53"/>
      <c r="H198" s="99">
        <v>286</v>
      </c>
      <c r="I198" s="100">
        <v>5</v>
      </c>
      <c r="J198" s="101">
        <f>H198*12/1000+H198/333*40</f>
        <v>37.7863543543544</v>
      </c>
      <c r="K198" s="57"/>
      <c r="L198" s="57"/>
      <c r="M198" s="57"/>
      <c r="N198" s="57"/>
      <c r="O198" s="74"/>
      <c r="P198" s="57"/>
      <c r="Q198" s="57"/>
      <c r="R198" s="57"/>
      <c r="S198" s="57"/>
      <c r="T198" s="58"/>
      <c r="U198" s="59"/>
      <c r="V198" s="60"/>
      <c r="W198" s="57"/>
      <c r="X198" s="57"/>
      <c r="Y198" s="61">
        <f>SUM(K198:T198)</f>
        <v>0</v>
      </c>
      <c r="Z198" s="61">
        <f>SUM(U198:X198)</f>
        <v>0</v>
      </c>
      <c r="AA198" s="62">
        <f>H198*Z198/1000</f>
        <v>0</v>
      </c>
      <c r="AB198" s="62">
        <f>H198*Y198/1000</f>
        <v>0</v>
      </c>
      <c r="AC198" s="63">
        <f>(Y198+Z198)*J198</f>
        <v>0</v>
      </c>
    </row>
    <row r="199" ht="20.4" customHeight="1">
      <c r="A199" s="64"/>
      <c r="B199" s="64"/>
      <c r="C199" s="64"/>
      <c r="D199" s="64"/>
      <c r="E199" s="65"/>
      <c r="F199" t="s" s="98">
        <v>29</v>
      </c>
      <c r="G199" s="66"/>
      <c r="H199" s="99">
        <v>954</v>
      </c>
      <c r="I199" s="100">
        <v>5</v>
      </c>
      <c r="J199" s="101">
        <f>H199*12/1000+H199/333*15</f>
        <v>54.420972972973</v>
      </c>
      <c r="K199" s="68"/>
      <c r="L199" s="68"/>
      <c r="M199" s="68"/>
      <c r="N199" s="68"/>
      <c r="O199" s="67"/>
      <c r="P199" s="68"/>
      <c r="Q199" s="68"/>
      <c r="R199" s="68"/>
      <c r="S199" s="68"/>
      <c r="T199" s="69"/>
      <c r="U199" s="70"/>
      <c r="V199" s="71"/>
      <c r="W199" s="68"/>
      <c r="X199" s="68"/>
      <c r="Y199" s="68">
        <f>SUM(K199:T199)</f>
        <v>0</v>
      </c>
      <c r="Z199" s="68">
        <f>SUM(U199:X199)</f>
        <v>0</v>
      </c>
      <c r="AA199" s="72">
        <f>H199*Z199/1000</f>
        <v>0</v>
      </c>
      <c r="AB199" s="72">
        <f>H199*Y199/1000</f>
        <v>0</v>
      </c>
      <c r="AC199" s="73">
        <f>(Y199+Z199)*J199</f>
        <v>0</v>
      </c>
    </row>
    <row r="200" ht="20.4" customHeight="1">
      <c r="A200" s="50"/>
      <c r="B200" s="50"/>
      <c r="C200" s="50"/>
      <c r="D200" s="50"/>
      <c r="E200" s="51"/>
      <c r="F200" t="s" s="98">
        <v>30</v>
      </c>
      <c r="G200" s="53"/>
      <c r="H200" s="99">
        <v>1245</v>
      </c>
      <c r="I200" s="100">
        <v>5</v>
      </c>
      <c r="J200" s="101">
        <f>H200*12/1000+H200/333*13</f>
        <v>63.5436036036036</v>
      </c>
      <c r="K200" s="57"/>
      <c r="L200" s="57"/>
      <c r="M200" s="57"/>
      <c r="N200" s="57"/>
      <c r="O200" s="74"/>
      <c r="P200" s="57"/>
      <c r="Q200" s="57"/>
      <c r="R200" s="57"/>
      <c r="S200" s="57"/>
      <c r="T200" s="58"/>
      <c r="U200" s="59"/>
      <c r="V200" s="60"/>
      <c r="W200" s="57"/>
      <c r="X200" s="57"/>
      <c r="Y200" s="61">
        <f>SUM(K200:T200)</f>
        <v>0</v>
      </c>
      <c r="Z200" s="61">
        <f>SUM(U200:X200)</f>
        <v>0</v>
      </c>
      <c r="AA200" s="62">
        <f>H200*Z200/1000</f>
        <v>0</v>
      </c>
      <c r="AB200" s="62">
        <f>H200*Y200/1000</f>
        <v>0</v>
      </c>
      <c r="AC200" s="63">
        <f>(Y200+Z200)*J200</f>
        <v>0</v>
      </c>
    </row>
    <row r="201" ht="20.4" customHeight="1">
      <c r="A201" s="64"/>
      <c r="B201" s="64"/>
      <c r="C201" s="64"/>
      <c r="D201" s="64"/>
      <c r="E201" s="65"/>
      <c r="F201" t="s" s="98">
        <v>31</v>
      </c>
      <c r="G201" s="66"/>
      <c r="H201" s="99">
        <v>1500</v>
      </c>
      <c r="I201" s="100">
        <v>5</v>
      </c>
      <c r="J201" s="101">
        <f>H201*12/1000+H201/333*12</f>
        <v>72.05405405405411</v>
      </c>
      <c r="K201" s="68"/>
      <c r="L201" s="68"/>
      <c r="M201" s="68"/>
      <c r="N201" s="68"/>
      <c r="O201" s="67"/>
      <c r="P201" s="68"/>
      <c r="Q201" s="68"/>
      <c r="R201" s="68"/>
      <c r="S201" s="68"/>
      <c r="T201" s="69"/>
      <c r="U201" s="70"/>
      <c r="V201" s="71"/>
      <c r="W201" s="68"/>
      <c r="X201" s="68"/>
      <c r="Y201" s="68">
        <f>SUM(K201:T201)</f>
        <v>0</v>
      </c>
      <c r="Z201" s="68">
        <f>SUM(U201:X201)</f>
        <v>0</v>
      </c>
      <c r="AA201" s="72">
        <f>H201*Z201/1000</f>
        <v>0</v>
      </c>
      <c r="AB201" s="72">
        <f>H201*Y201/1000</f>
        <v>0</v>
      </c>
      <c r="AC201" s="73">
        <f>(Y201+Z201)*J201</f>
        <v>0</v>
      </c>
    </row>
    <row r="202" ht="20.4" customHeight="1">
      <c r="A202" s="50"/>
      <c r="B202" s="50"/>
      <c r="C202" s="50"/>
      <c r="D202" s="50"/>
      <c r="E202" s="51"/>
      <c r="F202" t="s" s="98">
        <v>32</v>
      </c>
      <c r="G202" s="53"/>
      <c r="H202" s="99">
        <v>2300</v>
      </c>
      <c r="I202" s="100">
        <v>5</v>
      </c>
      <c r="J202" s="101">
        <f>H202*12/1000+H202/333*8</f>
        <v>82.8552552552553</v>
      </c>
      <c r="K202" s="57"/>
      <c r="L202" s="57"/>
      <c r="M202" s="57"/>
      <c r="N202" s="57"/>
      <c r="O202" s="74"/>
      <c r="P202" s="57"/>
      <c r="Q202" s="57"/>
      <c r="R202" s="57"/>
      <c r="S202" s="57"/>
      <c r="T202" s="58"/>
      <c r="U202" s="59"/>
      <c r="V202" s="60"/>
      <c r="W202" s="57"/>
      <c r="X202" s="57"/>
      <c r="Y202" s="61">
        <f>SUM(K202:T202)</f>
        <v>0</v>
      </c>
      <c r="Z202" s="61">
        <f>SUM(U202:X202)</f>
        <v>0</v>
      </c>
      <c r="AA202" s="62">
        <f>H202*Z202/1000</f>
        <v>0</v>
      </c>
      <c r="AB202" s="62">
        <f>H202*Y202/1000</f>
        <v>0</v>
      </c>
      <c r="AC202" s="63">
        <f>(Y202+Z202)*J202</f>
        <v>0</v>
      </c>
    </row>
    <row r="203" ht="20.4" customHeight="1">
      <c r="A203" s="64"/>
      <c r="B203" s="64"/>
      <c r="C203" s="64"/>
      <c r="D203" s="64"/>
      <c r="E203" s="65"/>
      <c r="F203" t="s" s="98">
        <v>33</v>
      </c>
      <c r="G203" s="66"/>
      <c r="H203" s="99">
        <v>4050</v>
      </c>
      <c r="I203" s="100">
        <v>5</v>
      </c>
      <c r="J203" s="101">
        <f>H203*12/1000+H203/333*4</f>
        <v>97.2486486486486</v>
      </c>
      <c r="K203" s="68"/>
      <c r="L203" s="68"/>
      <c r="M203" s="68"/>
      <c r="N203" s="68"/>
      <c r="O203" s="67"/>
      <c r="P203" s="68"/>
      <c r="Q203" s="68"/>
      <c r="R203" s="68"/>
      <c r="S203" s="68"/>
      <c r="T203" s="69"/>
      <c r="U203" s="70"/>
      <c r="V203" s="71"/>
      <c r="W203" s="68"/>
      <c r="X203" s="68"/>
      <c r="Y203" s="68">
        <f>SUM(K203:T203)</f>
        <v>0</v>
      </c>
      <c r="Z203" s="68">
        <f>SUM(U203:X203)</f>
        <v>0</v>
      </c>
      <c r="AA203" s="72">
        <f>H203*Z203/1000</f>
        <v>0</v>
      </c>
      <c r="AB203" s="72">
        <f>H203*Y203/1000</f>
        <v>0</v>
      </c>
      <c r="AC203" s="73">
        <f>(Y203+Z203)*J203</f>
        <v>0</v>
      </c>
    </row>
    <row r="204" ht="20.4" customHeight="1">
      <c r="A204" s="50"/>
      <c r="B204" s="50"/>
      <c r="C204" s="50"/>
      <c r="D204" s="50"/>
      <c r="E204" s="51"/>
      <c r="F204" t="s" s="98">
        <v>34</v>
      </c>
      <c r="G204" s="53"/>
      <c r="H204" s="99">
        <v>4600</v>
      </c>
      <c r="I204" s="100">
        <v>5</v>
      </c>
      <c r="J204" s="101">
        <f>H204*12/1000+H204/333*4</f>
        <v>110.455255255255</v>
      </c>
      <c r="K204" s="57"/>
      <c r="L204" s="57"/>
      <c r="M204" s="57"/>
      <c r="N204" s="57"/>
      <c r="O204" s="74"/>
      <c r="P204" s="57"/>
      <c r="Q204" s="57"/>
      <c r="R204" s="57"/>
      <c r="S204" s="57"/>
      <c r="T204" s="58"/>
      <c r="U204" s="59"/>
      <c r="V204" s="60"/>
      <c r="W204" s="57"/>
      <c r="X204" s="57"/>
      <c r="Y204" s="61">
        <f>SUM(K204:T204)</f>
        <v>0</v>
      </c>
      <c r="Z204" s="61">
        <f>SUM(U204:X204)</f>
        <v>0</v>
      </c>
      <c r="AA204" s="62">
        <f>H204*Z204/1000</f>
        <v>0</v>
      </c>
      <c r="AB204" s="62">
        <f>H204*Y204/1000</f>
        <v>0</v>
      </c>
      <c r="AC204" s="63">
        <f>(Y204+Z204)*J204</f>
        <v>0</v>
      </c>
    </row>
    <row r="205" ht="20.4" customHeight="1">
      <c r="A205" s="64"/>
      <c r="B205" s="64"/>
      <c r="C205" s="64"/>
      <c r="D205" s="64"/>
      <c r="E205" s="65"/>
      <c r="F205" t="s" s="98">
        <v>35</v>
      </c>
      <c r="G205" s="66"/>
      <c r="H205" s="99">
        <v>6350</v>
      </c>
      <c r="I205" s="100">
        <v>5</v>
      </c>
      <c r="J205" s="101">
        <f>H205*12/1000+H205/333*10</f>
        <v>266.890690690691</v>
      </c>
      <c r="K205" s="68"/>
      <c r="L205" s="68"/>
      <c r="M205" s="68"/>
      <c r="N205" s="68"/>
      <c r="O205" s="67"/>
      <c r="P205" s="68"/>
      <c r="Q205" s="68"/>
      <c r="R205" s="68"/>
      <c r="S205" s="68"/>
      <c r="T205" s="69"/>
      <c r="U205" s="70"/>
      <c r="V205" s="71"/>
      <c r="W205" s="68"/>
      <c r="X205" s="68"/>
      <c r="Y205" s="68">
        <f>SUM(K205:T205)</f>
        <v>0</v>
      </c>
      <c r="Z205" s="68">
        <f>SUM(U205:X205)</f>
        <v>0</v>
      </c>
      <c r="AA205" s="72">
        <f>H205*Z205/1000</f>
        <v>0</v>
      </c>
      <c r="AB205" s="72">
        <f>H205*Y205/1000</f>
        <v>0</v>
      </c>
      <c r="AC205" s="73">
        <f>(Y205+Z205)*J205</f>
        <v>0</v>
      </c>
    </row>
    <row r="206" ht="20.4" customHeight="1">
      <c r="A206" s="76"/>
      <c r="B206" s="76"/>
      <c r="C206" s="76"/>
      <c r="D206" s="76"/>
      <c r="E206" s="77"/>
      <c r="F206" t="s" s="102">
        <v>36</v>
      </c>
      <c r="G206" s="79"/>
      <c r="H206" s="103">
        <v>2700</v>
      </c>
      <c r="I206" s="104">
        <v>1</v>
      </c>
      <c r="J206" s="105">
        <f>H206*12/1000+H206/333*15</f>
        <v>154.021621621622</v>
      </c>
      <c r="K206" s="83"/>
      <c r="L206" s="83"/>
      <c r="M206" s="83"/>
      <c r="N206" s="83"/>
      <c r="O206" s="112"/>
      <c r="P206" s="83"/>
      <c r="Q206" s="83"/>
      <c r="R206" s="83"/>
      <c r="S206" s="83"/>
      <c r="T206" s="84"/>
      <c r="U206" s="85"/>
      <c r="V206" s="86"/>
      <c r="W206" s="83"/>
      <c r="X206" s="83"/>
      <c r="Y206" s="87">
        <f>SUM(K206:T206)</f>
        <v>0</v>
      </c>
      <c r="Z206" s="87">
        <f>SUM(U206:X206)</f>
        <v>0</v>
      </c>
      <c r="AA206" s="88">
        <f>H206*Z206/1000</f>
        <v>0</v>
      </c>
      <c r="AB206" s="88">
        <f>H206*Y206/1000</f>
        <v>0</v>
      </c>
      <c r="AC206" s="89">
        <f>(Y206+Z206)*J206</f>
        <v>0</v>
      </c>
    </row>
    <row r="207" ht="20.4" customHeight="1">
      <c r="A207" s="36"/>
      <c r="B207" s="36"/>
      <c r="C207" s="36"/>
      <c r="D207" s="36"/>
      <c r="E207" t="s" s="37">
        <v>53</v>
      </c>
      <c r="F207" t="s" s="38">
        <v>25</v>
      </c>
      <c r="G207" s="39"/>
      <c r="H207" s="40">
        <v>774</v>
      </c>
      <c r="I207" s="41">
        <v>10</v>
      </c>
      <c r="J207" s="42">
        <f>H207*12/1000+H207/333*15</f>
        <v>44.1528648648649</v>
      </c>
      <c r="K207" s="47"/>
      <c r="L207" s="47"/>
      <c r="M207" s="47"/>
      <c r="N207" s="47"/>
      <c r="O207" s="47"/>
      <c r="P207" s="47"/>
      <c r="Q207" s="47"/>
      <c r="R207" s="47"/>
      <c r="S207" s="47"/>
      <c r="T207" s="90"/>
      <c r="U207" s="91"/>
      <c r="V207" s="92"/>
      <c r="W207" s="47"/>
      <c r="X207" s="47"/>
      <c r="Y207" s="47">
        <f>SUM(K207:T207)</f>
        <v>0</v>
      </c>
      <c r="Z207" s="47">
        <f>SUM(U207:X207)</f>
        <v>0</v>
      </c>
      <c r="AA207" s="48">
        <f>H207*Z207/1000</f>
        <v>0</v>
      </c>
      <c r="AB207" s="48">
        <f>H207*Y207/1000</f>
        <v>0</v>
      </c>
      <c r="AC207" s="49">
        <f>(Y207+Z207)*J207</f>
        <v>0</v>
      </c>
    </row>
    <row r="208" ht="20.4" customHeight="1">
      <c r="A208" s="50"/>
      <c r="B208" s="50"/>
      <c r="C208" s="50"/>
      <c r="D208" s="50"/>
      <c r="E208" s="51"/>
      <c r="F208" t="s" s="52">
        <v>26</v>
      </c>
      <c r="G208" s="53"/>
      <c r="H208" s="54">
        <v>807</v>
      </c>
      <c r="I208" s="55">
        <v>10</v>
      </c>
      <c r="J208" s="56">
        <f>H208*12/1000+H208/333*15</f>
        <v>46.0353513513514</v>
      </c>
      <c r="K208" s="57"/>
      <c r="L208" s="57"/>
      <c r="M208" s="57"/>
      <c r="N208" s="57"/>
      <c r="O208" s="57"/>
      <c r="P208" s="57"/>
      <c r="Q208" s="57"/>
      <c r="R208" s="57"/>
      <c r="S208" s="57"/>
      <c r="T208" s="58"/>
      <c r="U208" s="59"/>
      <c r="V208" s="60"/>
      <c r="W208" s="57"/>
      <c r="X208" s="57"/>
      <c r="Y208" s="61">
        <f>SUM(K208:T208)</f>
        <v>0</v>
      </c>
      <c r="Z208" s="61">
        <f>SUM(U208:X208)</f>
        <v>0</v>
      </c>
      <c r="AA208" s="62">
        <f>H208*Z208/1000</f>
        <v>0</v>
      </c>
      <c r="AB208" s="62">
        <f>H208*Y208/1000</f>
        <v>0</v>
      </c>
      <c r="AC208" s="63">
        <f>(Y208+Z208)*J208</f>
        <v>0</v>
      </c>
    </row>
    <row r="209" ht="20.4" customHeight="1">
      <c r="A209" s="64"/>
      <c r="B209" s="64"/>
      <c r="C209" s="64"/>
      <c r="D209" s="64"/>
      <c r="E209" s="65"/>
      <c r="F209" t="s" s="52">
        <v>27</v>
      </c>
      <c r="G209" s="66"/>
      <c r="H209" s="54">
        <v>512</v>
      </c>
      <c r="I209" s="55">
        <v>5</v>
      </c>
      <c r="J209" s="56">
        <f>H209*12/1000+H209/333*25</f>
        <v>44.5824384384384</v>
      </c>
      <c r="K209" s="68"/>
      <c r="L209" s="68"/>
      <c r="M209" s="68"/>
      <c r="N209" s="68"/>
      <c r="O209" s="68"/>
      <c r="P209" s="68"/>
      <c r="Q209" s="68"/>
      <c r="R209" s="68"/>
      <c r="S209" s="68"/>
      <c r="T209" s="69"/>
      <c r="U209" s="70"/>
      <c r="V209" s="71"/>
      <c r="W209" s="68"/>
      <c r="X209" s="68"/>
      <c r="Y209" s="68">
        <f>SUM(K209:T209)</f>
        <v>0</v>
      </c>
      <c r="Z209" s="68">
        <f>SUM(U209:X209)</f>
        <v>0</v>
      </c>
      <c r="AA209" s="72">
        <f>H209*Z209/1000</f>
        <v>0</v>
      </c>
      <c r="AB209" s="72">
        <f>H209*Y209/1000</f>
        <v>0</v>
      </c>
      <c r="AC209" s="73">
        <f>(Y209+Z209)*J209</f>
        <v>0</v>
      </c>
    </row>
    <row r="210" ht="20.4" customHeight="1">
      <c r="A210" s="50"/>
      <c r="B210" s="50"/>
      <c r="C210" s="50"/>
      <c r="D210" s="50"/>
      <c r="E210" s="51"/>
      <c r="F210" t="s" s="52">
        <v>28</v>
      </c>
      <c r="G210" s="53"/>
      <c r="H210" s="54">
        <v>526</v>
      </c>
      <c r="I210" s="55">
        <v>5</v>
      </c>
      <c r="J210" s="56">
        <f>H210*12/1000+H210/333*25</f>
        <v>45.8014894894895</v>
      </c>
      <c r="K210" s="57"/>
      <c r="L210" s="57"/>
      <c r="M210" s="57"/>
      <c r="N210" s="57"/>
      <c r="O210" s="57"/>
      <c r="P210" s="57"/>
      <c r="Q210" s="57"/>
      <c r="R210" s="57"/>
      <c r="S210" s="57"/>
      <c r="T210" s="58"/>
      <c r="U210" s="59"/>
      <c r="V210" s="60"/>
      <c r="W210" s="57"/>
      <c r="X210" s="57"/>
      <c r="Y210" s="61">
        <f>SUM(K210:T210)</f>
        <v>0</v>
      </c>
      <c r="Z210" s="61">
        <f>SUM(U210:X210)</f>
        <v>0</v>
      </c>
      <c r="AA210" s="62">
        <f>H210*Z210/1000</f>
        <v>0</v>
      </c>
      <c r="AB210" s="62">
        <f>H210*Y210/1000</f>
        <v>0</v>
      </c>
      <c r="AC210" s="63">
        <f>(Y210+Z210)*J210</f>
        <v>0</v>
      </c>
    </row>
    <row r="211" ht="20.4" customHeight="1">
      <c r="A211" s="64"/>
      <c r="B211" s="64"/>
      <c r="C211" s="64"/>
      <c r="D211" s="64"/>
      <c r="E211" s="65"/>
      <c r="F211" t="s" s="52">
        <v>29</v>
      </c>
      <c r="G211" s="66"/>
      <c r="H211" s="54">
        <v>1377</v>
      </c>
      <c r="I211" s="55">
        <v>5</v>
      </c>
      <c r="J211" s="56">
        <f>H211*12/1000+H211/333*10</f>
        <v>57.8753513513514</v>
      </c>
      <c r="K211" s="68"/>
      <c r="L211" s="68"/>
      <c r="M211" s="68"/>
      <c r="N211" s="68"/>
      <c r="O211" s="68"/>
      <c r="P211" s="68"/>
      <c r="Q211" s="68"/>
      <c r="R211" s="68"/>
      <c r="S211" s="68"/>
      <c r="T211" s="69"/>
      <c r="U211" s="70"/>
      <c r="V211" s="71"/>
      <c r="W211" s="68"/>
      <c r="X211" s="68"/>
      <c r="Y211" s="68">
        <f>SUM(K211:T211)</f>
        <v>0</v>
      </c>
      <c r="Z211" s="68">
        <f>SUM(U211:X211)</f>
        <v>0</v>
      </c>
      <c r="AA211" s="72">
        <f>H211*Z211/1000</f>
        <v>0</v>
      </c>
      <c r="AB211" s="72">
        <f>H211*Y211/1000</f>
        <v>0</v>
      </c>
      <c r="AC211" s="73">
        <f>(Y211+Z211)*J211</f>
        <v>0</v>
      </c>
    </row>
    <row r="212" ht="20.4" customHeight="1">
      <c r="A212" s="50"/>
      <c r="B212" s="50"/>
      <c r="C212" s="50"/>
      <c r="D212" s="50"/>
      <c r="E212" s="51"/>
      <c r="F212" t="s" s="52">
        <v>30</v>
      </c>
      <c r="G212" s="53"/>
      <c r="H212" s="54">
        <v>1110</v>
      </c>
      <c r="I212" s="55">
        <v>5</v>
      </c>
      <c r="J212" s="56">
        <f>H212*12/1000+H212/333*12</f>
        <v>53.32</v>
      </c>
      <c r="K212" s="57"/>
      <c r="L212" s="57"/>
      <c r="M212" s="57"/>
      <c r="N212" s="57"/>
      <c r="O212" s="57"/>
      <c r="P212" s="57"/>
      <c r="Q212" s="57"/>
      <c r="R212" s="57"/>
      <c r="S212" s="57"/>
      <c r="T212" s="58"/>
      <c r="U212" s="59"/>
      <c r="V212" s="60"/>
      <c r="W212" s="57"/>
      <c r="X212" s="57"/>
      <c r="Y212" s="61">
        <f>SUM(K212:T212)</f>
        <v>0</v>
      </c>
      <c r="Z212" s="61">
        <f>SUM(U212:X212)</f>
        <v>0</v>
      </c>
      <c r="AA212" s="62">
        <f>H212*Z212/1000</f>
        <v>0</v>
      </c>
      <c r="AB212" s="62">
        <f>H212*Y212/1000</f>
        <v>0</v>
      </c>
      <c r="AC212" s="63">
        <f>(Y212+Z212)*J212</f>
        <v>0</v>
      </c>
    </row>
    <row r="213" ht="20.4" customHeight="1">
      <c r="A213" s="64"/>
      <c r="B213" s="64"/>
      <c r="C213" s="64"/>
      <c r="D213" s="64"/>
      <c r="E213" s="65"/>
      <c r="F213" t="s" s="52">
        <v>31</v>
      </c>
      <c r="G213" s="66"/>
      <c r="H213" s="54">
        <v>1455</v>
      </c>
      <c r="I213" s="55">
        <v>5</v>
      </c>
      <c r="J213" s="56">
        <f>H213*12/1000+H213/333*13</f>
        <v>74.26180180180179</v>
      </c>
      <c r="K213" s="68"/>
      <c r="L213" s="68"/>
      <c r="M213" s="68"/>
      <c r="N213" s="68"/>
      <c r="O213" s="68"/>
      <c r="P213" s="68"/>
      <c r="Q213" s="68"/>
      <c r="R213" s="68"/>
      <c r="S213" s="68"/>
      <c r="T213" s="69"/>
      <c r="U213" s="70"/>
      <c r="V213" s="71"/>
      <c r="W213" s="68"/>
      <c r="X213" s="68"/>
      <c r="Y213" s="68">
        <f>SUM(K213:T213)</f>
        <v>0</v>
      </c>
      <c r="Z213" s="68">
        <f>SUM(U213:X213)</f>
        <v>0</v>
      </c>
      <c r="AA213" s="72">
        <f>H213*Z213/1000</f>
        <v>0</v>
      </c>
      <c r="AB213" s="72">
        <f>H213*Y213/1000</f>
        <v>0</v>
      </c>
      <c r="AC213" s="73">
        <f>(Y213+Z213)*J213</f>
        <v>0</v>
      </c>
    </row>
    <row r="214" ht="20.4" customHeight="1">
      <c r="A214" s="50"/>
      <c r="B214" s="50"/>
      <c r="C214" s="50"/>
      <c r="D214" s="50"/>
      <c r="E214" s="51"/>
      <c r="F214" t="s" s="52">
        <v>32</v>
      </c>
      <c r="G214" s="53"/>
      <c r="H214" s="54">
        <v>1990</v>
      </c>
      <c r="I214" s="55">
        <v>5</v>
      </c>
      <c r="J214" s="56">
        <f>H214*12/1000+H214/333*9</f>
        <v>77.6637837837838</v>
      </c>
      <c r="K214" s="57"/>
      <c r="L214" s="57"/>
      <c r="M214" s="57"/>
      <c r="N214" s="57"/>
      <c r="O214" s="57"/>
      <c r="P214" s="57"/>
      <c r="Q214" s="57"/>
      <c r="R214" s="57"/>
      <c r="S214" s="57"/>
      <c r="T214" s="58"/>
      <c r="U214" s="59"/>
      <c r="V214" s="60"/>
      <c r="W214" s="57"/>
      <c r="X214" s="57"/>
      <c r="Y214" s="61">
        <f>SUM(K214:T214)</f>
        <v>0</v>
      </c>
      <c r="Z214" s="61">
        <f>SUM(U214:X214)</f>
        <v>0</v>
      </c>
      <c r="AA214" s="62">
        <f>H214*Z214/1000</f>
        <v>0</v>
      </c>
      <c r="AB214" s="62">
        <f>H214*Y214/1000</f>
        <v>0</v>
      </c>
      <c r="AC214" s="63">
        <f>(Y214+Z214)*J214</f>
        <v>0</v>
      </c>
    </row>
    <row r="215" ht="20.4" customHeight="1">
      <c r="A215" s="64"/>
      <c r="B215" s="64"/>
      <c r="C215" s="64"/>
      <c r="D215" s="64"/>
      <c r="E215" s="65"/>
      <c r="F215" t="s" s="52">
        <v>33</v>
      </c>
      <c r="G215" s="66"/>
      <c r="H215" s="54">
        <v>6009</v>
      </c>
      <c r="I215" s="55">
        <v>5</v>
      </c>
      <c r="J215" s="56">
        <f>H215*12/1000+H215/333*4</f>
        <v>144.288180180180</v>
      </c>
      <c r="K215" s="68"/>
      <c r="L215" s="68"/>
      <c r="M215" s="68"/>
      <c r="N215" s="68"/>
      <c r="O215" s="68"/>
      <c r="P215" s="68"/>
      <c r="Q215" s="68"/>
      <c r="R215" s="68"/>
      <c r="S215" s="68"/>
      <c r="T215" s="69"/>
      <c r="U215" s="70"/>
      <c r="V215" s="71"/>
      <c r="W215" s="68"/>
      <c r="X215" s="68"/>
      <c r="Y215" s="68">
        <f>SUM(K215:T215)</f>
        <v>0</v>
      </c>
      <c r="Z215" s="68">
        <f>SUM(U215:X215)</f>
        <v>0</v>
      </c>
      <c r="AA215" s="72">
        <f>H215*Z215/1000</f>
        <v>0</v>
      </c>
      <c r="AB215" s="72">
        <f>H215*Y215/1000</f>
        <v>0</v>
      </c>
      <c r="AC215" s="73">
        <f>(Y215+Z215)*J215</f>
        <v>0</v>
      </c>
    </row>
    <row r="216" ht="20.4" customHeight="1">
      <c r="A216" s="50"/>
      <c r="B216" s="50"/>
      <c r="C216" s="50"/>
      <c r="D216" s="50"/>
      <c r="E216" s="51"/>
      <c r="F216" t="s" s="52">
        <v>34</v>
      </c>
      <c r="G216" s="53"/>
      <c r="H216" s="54">
        <v>4376</v>
      </c>
      <c r="I216" s="55">
        <v>5</v>
      </c>
      <c r="J216" s="56">
        <f>H216*12/1000+H216/333*4</f>
        <v>105.076564564565</v>
      </c>
      <c r="K216" s="57"/>
      <c r="L216" s="57"/>
      <c r="M216" s="57"/>
      <c r="N216" s="57"/>
      <c r="O216" s="57"/>
      <c r="P216" s="57"/>
      <c r="Q216" s="57"/>
      <c r="R216" s="57"/>
      <c r="S216" s="57"/>
      <c r="T216" s="58"/>
      <c r="U216" s="59"/>
      <c r="V216" s="60"/>
      <c r="W216" s="57"/>
      <c r="X216" s="57"/>
      <c r="Y216" s="61">
        <f>SUM(K216:T216)</f>
        <v>0</v>
      </c>
      <c r="Z216" s="61">
        <f>SUM(U216:X216)</f>
        <v>0</v>
      </c>
      <c r="AA216" s="62">
        <f>H216*Z216/1000</f>
        <v>0</v>
      </c>
      <c r="AB216" s="62">
        <f>H216*Y216/1000</f>
        <v>0</v>
      </c>
      <c r="AC216" s="63">
        <f>(Y216+Z216)*J216</f>
        <v>0</v>
      </c>
    </row>
    <row r="217" ht="20.4" customHeight="1">
      <c r="A217" s="64"/>
      <c r="B217" s="64"/>
      <c r="C217" s="64"/>
      <c r="D217" s="64"/>
      <c r="E217" s="65"/>
      <c r="F217" t="s" s="52">
        <v>35</v>
      </c>
      <c r="G217" s="66"/>
      <c r="H217" s="54">
        <v>7400</v>
      </c>
      <c r="I217" s="55">
        <v>5</v>
      </c>
      <c r="J217" s="56">
        <f>H217*12/1000+H217/333*5</f>
        <v>199.911111111111</v>
      </c>
      <c r="K217" s="68"/>
      <c r="L217" s="68"/>
      <c r="M217" s="68"/>
      <c r="N217" s="68"/>
      <c r="O217" s="68"/>
      <c r="P217" s="68"/>
      <c r="Q217" s="68"/>
      <c r="R217" s="68"/>
      <c r="S217" s="68"/>
      <c r="T217" s="69"/>
      <c r="U217" s="70"/>
      <c r="V217" s="71"/>
      <c r="W217" s="68"/>
      <c r="X217" s="68"/>
      <c r="Y217" s="68">
        <f>SUM(K217:T217)</f>
        <v>0</v>
      </c>
      <c r="Z217" s="68">
        <f>SUM(U217:X217)</f>
        <v>0</v>
      </c>
      <c r="AA217" s="72">
        <f>H217*Z217/1000</f>
        <v>0</v>
      </c>
      <c r="AB217" s="72">
        <f>H217*Y217/1000</f>
        <v>0</v>
      </c>
      <c r="AC217" s="73">
        <f>(Y217+Z217)*J217</f>
        <v>0</v>
      </c>
    </row>
    <row r="218" ht="20.4" customHeight="1">
      <c r="A218" s="76"/>
      <c r="B218" s="76"/>
      <c r="C218" s="76"/>
      <c r="D218" s="76"/>
      <c r="E218" s="77"/>
      <c r="F218" t="s" s="78">
        <v>36</v>
      </c>
      <c r="G218" s="79"/>
      <c r="H218" s="80">
        <v>2900</v>
      </c>
      <c r="I218" s="81">
        <v>1</v>
      </c>
      <c r="J218" s="82">
        <f>H218*12/1000+H218/333*13</f>
        <v>148.013213213213</v>
      </c>
      <c r="K218" s="83"/>
      <c r="L218" s="83"/>
      <c r="M218" s="83"/>
      <c r="N218" s="83"/>
      <c r="O218" s="83"/>
      <c r="P218" s="83"/>
      <c r="Q218" s="83"/>
      <c r="R218" s="83"/>
      <c r="S218" s="83"/>
      <c r="T218" s="84"/>
      <c r="U218" s="85"/>
      <c r="V218" s="86"/>
      <c r="W218" s="83"/>
      <c r="X218" s="83"/>
      <c r="Y218" s="87">
        <f>SUM(K218:T218)</f>
        <v>0</v>
      </c>
      <c r="Z218" s="87">
        <f>SUM(U218:X218)</f>
        <v>0</v>
      </c>
      <c r="AA218" s="88">
        <f>H218*Z218/1000</f>
        <v>0</v>
      </c>
      <c r="AB218" s="88">
        <f>H218*Y218/1000</f>
        <v>0</v>
      </c>
      <c r="AC218" s="89">
        <f>(Y218+Z218)*J218</f>
        <v>0</v>
      </c>
    </row>
    <row r="219" ht="20.4" customHeight="1">
      <c r="A219" t="s" s="113">
        <v>54</v>
      </c>
      <c r="B219" s="114"/>
      <c r="C219" s="114"/>
      <c r="D219" s="114"/>
      <c r="E219" t="s" s="115">
        <v>55</v>
      </c>
      <c r="F219" t="s" s="94">
        <v>56</v>
      </c>
      <c r="G219" s="39"/>
      <c r="H219" s="95">
        <v>336</v>
      </c>
      <c r="I219" s="96">
        <v>10</v>
      </c>
      <c r="J219" s="97">
        <v>55</v>
      </c>
      <c r="K219" s="47"/>
      <c r="L219" s="47"/>
      <c r="M219" s="47"/>
      <c r="N219" s="47"/>
      <c r="O219" s="47"/>
      <c r="P219" s="47"/>
      <c r="Q219" s="47"/>
      <c r="R219" s="47"/>
      <c r="S219" s="47"/>
      <c r="T219" s="90"/>
      <c r="U219" s="91"/>
      <c r="V219" s="92"/>
      <c r="W219" s="47"/>
      <c r="X219" s="47"/>
      <c r="Y219" s="47">
        <f>SUM(K219:T219)</f>
        <v>0</v>
      </c>
      <c r="Z219" s="47">
        <f>SUM(U219:X219)</f>
        <v>0</v>
      </c>
      <c r="AA219" s="48">
        <f>H219*Z219/1000</f>
        <v>0</v>
      </c>
      <c r="AB219" s="48">
        <f>H219*Y219/1000</f>
        <v>0</v>
      </c>
      <c r="AC219" s="49">
        <f>(Y219+Z219)*J219</f>
        <v>0</v>
      </c>
    </row>
    <row r="220" ht="20.4" customHeight="1">
      <c r="A220" s="116"/>
      <c r="B220" s="116"/>
      <c r="C220" s="116"/>
      <c r="D220" s="116"/>
      <c r="E220" t="s" s="117">
        <v>57</v>
      </c>
      <c r="F220" t="s" s="98">
        <v>56</v>
      </c>
      <c r="G220" s="53"/>
      <c r="H220" s="99">
        <v>293</v>
      </c>
      <c r="I220" s="100">
        <v>10</v>
      </c>
      <c r="J220" s="101">
        <v>48</v>
      </c>
      <c r="K220" s="57"/>
      <c r="L220" s="57"/>
      <c r="M220" s="57"/>
      <c r="N220" s="57"/>
      <c r="O220" s="57"/>
      <c r="P220" s="57"/>
      <c r="Q220" s="57"/>
      <c r="R220" s="57"/>
      <c r="S220" s="57"/>
      <c r="T220" s="58"/>
      <c r="U220" s="59"/>
      <c r="V220" s="60"/>
      <c r="W220" s="57"/>
      <c r="X220" s="57"/>
      <c r="Y220" s="61">
        <f>SUM(K220:T220)</f>
        <v>0</v>
      </c>
      <c r="Z220" s="61">
        <f>SUM(U220:X220)</f>
        <v>0</v>
      </c>
      <c r="AA220" s="62">
        <f>H220*Z220/1000</f>
        <v>0</v>
      </c>
      <c r="AB220" s="62">
        <f>H220*Y220/1000</f>
        <v>0</v>
      </c>
      <c r="AC220" s="63">
        <f>(Y220+Z220)*J220</f>
        <v>0</v>
      </c>
    </row>
    <row r="221" ht="20.4" customHeight="1">
      <c r="A221" s="118"/>
      <c r="B221" s="118"/>
      <c r="C221" s="118"/>
      <c r="D221" s="118"/>
      <c r="E221" t="s" s="117">
        <v>58</v>
      </c>
      <c r="F221" t="s" s="98">
        <v>56</v>
      </c>
      <c r="G221" s="66"/>
      <c r="H221" s="99">
        <v>338</v>
      </c>
      <c r="I221" s="100">
        <v>10</v>
      </c>
      <c r="J221" s="101">
        <v>55</v>
      </c>
      <c r="K221" s="68"/>
      <c r="L221" s="68"/>
      <c r="M221" s="68"/>
      <c r="N221" s="68"/>
      <c r="O221" s="68"/>
      <c r="P221" s="68"/>
      <c r="Q221" s="68"/>
      <c r="R221" s="68"/>
      <c r="S221" s="68"/>
      <c r="T221" s="69"/>
      <c r="U221" s="70"/>
      <c r="V221" s="71"/>
      <c r="W221" s="68"/>
      <c r="X221" s="68"/>
      <c r="Y221" s="68">
        <f>SUM(K221:T221)</f>
        <v>0</v>
      </c>
      <c r="Z221" s="68">
        <f>SUM(U221:X221)</f>
        <v>0</v>
      </c>
      <c r="AA221" s="72">
        <f>H221*Z221/1000</f>
        <v>0</v>
      </c>
      <c r="AB221" s="72">
        <f>H221*Y221/1000</f>
        <v>0</v>
      </c>
      <c r="AC221" s="73">
        <f>(Y221+Z221)*J221</f>
        <v>0</v>
      </c>
    </row>
    <row r="222" ht="20.4" customHeight="1">
      <c r="A222" s="119"/>
      <c r="B222" s="119"/>
      <c r="C222" s="119"/>
      <c r="D222" s="119"/>
      <c r="E222" t="s" s="117">
        <v>59</v>
      </c>
      <c r="F222" t="s" s="98">
        <v>60</v>
      </c>
      <c r="G222" s="53"/>
      <c r="H222" s="99">
        <v>192</v>
      </c>
      <c r="I222" s="100">
        <v>20</v>
      </c>
      <c r="J222" s="101">
        <v>60</v>
      </c>
      <c r="K222" s="57"/>
      <c r="L222" s="57"/>
      <c r="M222" s="57"/>
      <c r="N222" s="57"/>
      <c r="O222" s="57"/>
      <c r="P222" s="57"/>
      <c r="Q222" s="57"/>
      <c r="R222" s="57"/>
      <c r="S222" s="57"/>
      <c r="T222" s="58"/>
      <c r="U222" s="59"/>
      <c r="V222" s="60"/>
      <c r="W222" s="57"/>
      <c r="X222" s="57"/>
      <c r="Y222" s="61">
        <f>SUM(K222:T222)</f>
        <v>0</v>
      </c>
      <c r="Z222" s="61">
        <f>SUM(U222:X222)</f>
        <v>0</v>
      </c>
      <c r="AA222" s="62">
        <f>H222*Z222/1000</f>
        <v>0</v>
      </c>
      <c r="AB222" s="62">
        <f>H222*Y222/1000</f>
        <v>0</v>
      </c>
      <c r="AC222" s="63">
        <f>(Y222+Z222)*J222</f>
        <v>0</v>
      </c>
    </row>
    <row r="223" ht="20.4" customHeight="1">
      <c r="A223" s="120"/>
      <c r="B223" s="120"/>
      <c r="C223" s="120"/>
      <c r="D223" s="120"/>
      <c r="E223" t="s" s="121">
        <v>61</v>
      </c>
      <c r="F223" t="s" s="122">
        <v>62</v>
      </c>
      <c r="G223" s="123"/>
      <c r="H223" s="124">
        <v>450</v>
      </c>
      <c r="I223" s="125">
        <v>10</v>
      </c>
      <c r="J223" s="126">
        <v>60</v>
      </c>
      <c r="K223" s="83"/>
      <c r="L223" s="83"/>
      <c r="M223" s="83"/>
      <c r="N223" s="83"/>
      <c r="O223" s="83"/>
      <c r="P223" s="83"/>
      <c r="Q223" s="83"/>
      <c r="R223" s="83"/>
      <c r="S223" s="83"/>
      <c r="T223" s="84"/>
      <c r="U223" s="85"/>
      <c r="V223" s="86"/>
      <c r="W223" s="83"/>
      <c r="X223" s="83"/>
      <c r="Y223" s="87">
        <f>SUM(K223:T223)</f>
        <v>0</v>
      </c>
      <c r="Z223" s="87">
        <f>SUM(U223:X223)</f>
        <v>0</v>
      </c>
      <c r="AA223" s="88">
        <f>H223*Z223/1000</f>
        <v>0</v>
      </c>
      <c r="AB223" s="88">
        <f>H223*Y223/1000</f>
        <v>0</v>
      </c>
      <c r="AC223" s="89">
        <f>(Y223+Z223)*J223</f>
        <v>0</v>
      </c>
    </row>
    <row r="224" ht="20.4" customHeight="1">
      <c r="A224" t="s" s="127">
        <v>63</v>
      </c>
      <c r="B224" s="128"/>
      <c r="C224" s="128"/>
      <c r="D224" s="128"/>
      <c r="E224" t="s" s="129">
        <v>64</v>
      </c>
      <c r="F224" t="s" s="38">
        <v>36</v>
      </c>
      <c r="G224" s="130"/>
      <c r="H224" s="40">
        <v>6575</v>
      </c>
      <c r="I224" s="41">
        <v>1</v>
      </c>
      <c r="J224" s="42">
        <v>199</v>
      </c>
      <c r="K224" s="47"/>
      <c r="L224" s="47"/>
      <c r="M224" s="47"/>
      <c r="N224" s="47"/>
      <c r="O224" s="47"/>
      <c r="P224" s="47"/>
      <c r="Q224" s="47"/>
      <c r="R224" s="47"/>
      <c r="S224" s="47"/>
      <c r="T224" s="90"/>
      <c r="U224" s="91"/>
      <c r="V224" s="92"/>
      <c r="W224" s="47"/>
      <c r="X224" s="47"/>
      <c r="Y224" s="131">
        <f>SUM(K224:T224)</f>
        <v>0</v>
      </c>
      <c r="Z224" s="131">
        <f>SUM(U224:X224)</f>
        <v>0</v>
      </c>
      <c r="AA224" s="132">
        <f>H224*Z224/1000</f>
        <v>0</v>
      </c>
      <c r="AB224" s="132">
        <f>H224*Y224/1000</f>
        <v>0</v>
      </c>
      <c r="AC224" s="133">
        <f>(Y224+Z224)*J224</f>
        <v>0</v>
      </c>
    </row>
    <row r="225" ht="20.4" customHeight="1">
      <c r="A225" s="134"/>
      <c r="B225" s="134"/>
      <c r="C225" s="134"/>
      <c r="D225" s="134"/>
      <c r="E225" t="s" s="135">
        <v>65</v>
      </c>
      <c r="F225" t="s" s="136">
        <v>66</v>
      </c>
      <c r="G225" s="123"/>
      <c r="H225" s="80">
        <v>6920</v>
      </c>
      <c r="I225" s="81">
        <v>14</v>
      </c>
      <c r="J225" s="82">
        <v>299</v>
      </c>
      <c r="K225" s="137"/>
      <c r="L225" s="137"/>
      <c r="M225" s="137"/>
      <c r="N225" s="137"/>
      <c r="O225" s="137"/>
      <c r="P225" s="137"/>
      <c r="Q225" s="137"/>
      <c r="R225" s="137"/>
      <c r="S225" s="137"/>
      <c r="T225" s="138"/>
      <c r="U225" s="139"/>
      <c r="V225" s="140"/>
      <c r="W225" s="137"/>
      <c r="X225" s="137"/>
      <c r="Y225" s="87">
        <f>SUM(K225:T225)</f>
        <v>0</v>
      </c>
      <c r="Z225" s="87">
        <f>SUM(U225:X225)</f>
        <v>0</v>
      </c>
      <c r="AA225" s="88">
        <f>H225*Z225/1000</f>
        <v>0</v>
      </c>
      <c r="AB225" s="88">
        <f>H225*Y225/1000</f>
        <v>0</v>
      </c>
      <c r="AC225" s="89">
        <f>(Y225+Z225)*J225</f>
        <v>0</v>
      </c>
    </row>
    <row r="226" ht="46.8" customHeight="1">
      <c r="A226" t="s" s="141">
        <v>67</v>
      </c>
      <c r="B226" s="142"/>
      <c r="C226" s="142"/>
      <c r="D226" s="142"/>
      <c r="E226" t="s" s="143">
        <v>68</v>
      </c>
      <c r="F226" s="142"/>
      <c r="G226" s="142"/>
      <c r="H226" s="144">
        <f>SUM(H3:H225)/1000</f>
        <v>427.049</v>
      </c>
      <c r="I226" s="145">
        <f>SUM(I3:I225)</f>
        <v>1263</v>
      </c>
      <c r="J226" s="146">
        <f>SUM(J3:J225)</f>
        <v>17923.756984985</v>
      </c>
      <c r="K226" s="147">
        <f>10*(K221+K220+K219+K208+K207+K196+K195+K184+K183+K172+K171+K160+K159+K148+K147+K136+K135+K124+K123+K112+K111+K100+K99+K88+K87+K76+K75+K64+K63+K52+K51+K40+K39+K28+K27+K16+K15+K4+K3)+5*(K5+K6+K7+K8+K9+K10+K11+K12+K13+K17+K18+K19+K20+K21+K22+K23+K24+K25+K29+K30+K31+K32+K33+K34+K35+K36+K37+K41+K42+K43+K44+K45+K46+K47+K48+K49+K53+K54+K55+K56+K57+K58+K59+K60+K61+K65+K66+K67+K68+K69+K70+K71+K72+K73+K77+K78+K80+K81+K79+K82+K83+K84+K85+K89+K90+K91+K92+K93+K94+K95+K96+K97+K113+K114+K115+K116+K117+K118+K119+K120+K121+K125+K126+K127+K128+K129+K130+K131+K132+K133+K137+K138+K139+K140+K142+K143+K144+K145+K141+K149+K150+K151+K152+K153+K154+K155+K156+K157+K161+K162+K163+K164+K165+K166+K167+K168+K169+K173+K174+K175+K176+K177+K178+K179+K180+K181+K185+K186+K187+K188+K189+K190+K191+K192+K193+K197+K198+K199+K200+K201+K202+K203+K204+K205+K209+K210+K211+K212+K213+K214+K215+K216+K217+K101+K102+K103+K104+K105+K106+K107+K108+K109)+20*(K222)+1*(K194+K182+K62+K26+K224+K218+K206+K170+K158+K146+K134+K122+K110+K98+K86+K74+K50+K38+K14)+14*K225+(K223)*10</f>
        <v>0</v>
      </c>
      <c r="L226" s="148">
        <f>10*(L221+L220+L219+L208+L207+L196+L195+L184+L183+L172+L171+L160+L159+L148+L147+L136+L135+L124+L123+L112+L111+L100+L99+L88+L87+L76+L75+L64+L63+L52+L51+L40+L39+L28+L27+L16+L15+L4+L3)+5*(L5+L6+L7+L8+L9+L10+L11+L12+L13+L17+L18+L19+L20+L21+L22+L23+L24+L25+L29+L30+L31+L32+L33+L34+L35+L36+L37+L41+L42+L43+L44+L45+L46+L47+L48+L49+L53+L54+L55+L56+L57+L58+L59+L60+L61+L65+L66+L67+L68+L69+L70+L71+L72+L73+L77+L78+L80+L81+L79+L82+L83+L84+L85+L89+L90+L91+L92+L93+L94+L95+L96+L97+L113+L114+L115+L116+L117+L118+L119+L120+L121+L125+L126+L127+L128+L129+L130+L131+L132+L133+L137+L138+L139+L140+L142+L143+L144+L145+L141+L149+L150+L151+L152+L153+L154+L155+L156+L157+L161+L162+L163+L164+L165+L166+L167+L168+L169+L173+L174+L175+L176+L177+L178+L179+L180+L181+L185+L186+L187+L188+L189+L190+L191+L192+L193+L197+L198+L199+L200+L201+L202+L203+L204+L205+L209+L210+L211+L212+L213+L214+L215+L216+L217+L101+L102+L103+L104+L105+L106+L107+L108+L109)+20*(L222)+1*(L194+L182+L62+L26+L224+L218+L206+L170+L158+L146+L134+L122+L110+L98+L86+L74+L50+L38+L14)+14*L225+(L223)*10</f>
        <v>0</v>
      </c>
      <c r="M226" s="149">
        <f>10*(M221+M220+M219+M208+M207+M196+M195+M184+M183+M172+M171+M160+M159+M148+M147+M136+M135+M124+M123+M112+M111+M100+M99+M88+M87+M76+M75+M64+M63+M52+M51+M40+M39+M28+M27+M16+M15+M4+M3)+5*(M5+M6+M7+M8+M9+M10+M11+M12+M13+M17+M18+M19+M20+M21+M22+M23+M24+M25+M29+M30+M31+M32+M33+M34+M35+M36+M37+M41+M42+M43+M44+M45+M46+M47+M48+M49+M53+M54+M55+M56+M57+M58+M59+M60+M61+M65+M66+M67+M68+M69+M70+M71+M72+M73+M77+M78+M80+M81+M79+M82+M83+M84+M85+M89+M90+M91+M92+M93+M94+M95+M96+M97+M113+M114+M115+M116+M117+M118+M119+M120+M121+M125+M126+M127+M128+M129+M130+M131+M132+M133+M137+M138+M139+M140+M142+M143+M144+M145+M141+M149+M150+M151+M152+M153+M154+M155+M156+M157+M161+M162+M163+M164+M165+M166+M167+M168+M169+M173+M174+M175+M176+M177+M178+M179+M180+M181+M185+M186+M187+M188+M189+M190+M191+M192+M193+M197+M198+M199+M200+M201+M202+M203+M204+M205+M209+M210+M211+M212+M213+M214+M215+M216+M217+M101+M102+M103+M104+M105+M106+M107+M108+M109)+20*(M222)+1*(M194+M182+M62+M26+M224+M218+M206+M170+M158+M146+M134+M122+M110+M98+M86+M74+M50+M38+M14)+14*M225+(M223)*10</f>
        <v>0</v>
      </c>
      <c r="N226" s="150">
        <f>10*(N221+N220+N219+N208+N207+N196+N195+N184+N183+N172+N171+N160+N159+N148+N147+N136+N135+N124+N123+N112+N111+N100+N99+N88+N87+N76+N75+N64+N63+N52+N51+N40+N39+N28+N27+N16+N15+N4+N3)+5*(N5+N6+N7+N8+N9+N10+N11+N12+N13+N17+N18+N19+N20+N21+N22+N23+N24+N25+N29+N30+N31+N32+N33+N34+N35+N36+N37+N41+N42+N43+N44+N45+N46+N47+N48+N49+N53+N54+N55+N56+N57+N58+N59+N60+N61+N65+N66+N67+N68+N69+N70+N71+N72+N73+N77+N78+N80+N81+N79+N82+N83+N84+N85+N89+N90+N91+N92+N93+N94+N95+N96+N97+N113+N114+N115+N116+N117+N118+N119+N120+N121+N125+N126+N127+N128+N129+N130+N131+N132+N133+N137+N138+N139+N140+N142+N143+N144+N145+N141+N149+N150+N151+N152+N153+N154+N155+N156+N157+N161+N162+N163+N164+N165+N166+N167+N168+N169+N173+N174+N175+N176+N177+N178+N179+N180+N181+N185+N186+N187+N188+N189+N190+N191+N192+N193+N197+N198+N199+N200+N201+N202+N203+N204+N205+N209+N210+N211+N212+N213+N214+N215+N216+N217+N101+N102+N103+N104+N105+N106+N107+N108+N109)+20*(N222)+1*(N194+N182+N62+N26+N224+N218+N206+N170+N158+N146+N134+N122+N110+N98+N86+N74+N50+N38+N14)+14*N225+(N223)*10</f>
        <v>0</v>
      </c>
      <c r="O226" s="151">
        <f>10*(O221+O220+O219+O208+O207+O196+O195+O184+O183+O172+O171+O160+O159+O148+O147+O136+O135+O124+O123+O112+O111+O100+O99+O88+O87+O76+O75+O64+O63+O52+O51+O40+O39+O28+O27+O16+O15+O4+O3)+5*(O5+O6+O7+O8+O9+O10+O11+O12+O13+O17+O18+O19+O20+O21+O22+O23+O24+O25+O29+O30+O31+O32+O33+O34+O35+O36+O37+O41+O42+O43+O44+O45+O46+O47+O48+O49+O53+O54+O55+O56+O57+O58+O59+O60+O61+O65+O66+O67+O68+O69+O70+O71+O72+O73+O77+O78+O80+O81+O79+O82+O83+O84+O85+O89+O90+O91+O92+O93+O94+O95+O96+O97+O113+O114+O115+O116+O117+O118+O119+O120+O121+O125+O126+O127+O128+O129+O130+O131+O132+O133+O137+O138+O139+O140+O142+O143+O144+O145+O141+O149+O150+O151+O152+O153+O154+O155+O156+O157+O161+O162+O163+O164+O165+O166+O167+O168+O169+O173+O174+O175+O176+O177+O178+O179+O180+O181+O185+O186+O187+O188+O189+O190+O191+O192+O193+O197+O198+O199+O200+O201+O202+O203+O204+O205+O209+O210+O211+O212+O213+O214+O215+O216+O217+O101+O102+O103+O104+O105+O106+O107+O108+O109)+20*(O222)+1*(O194+O182+O62+O26+O224+O218+O206+O170+O158+O146+O134+O122+O110+O98+O86+O74+O50+O38+O14)+14*O225+(O223)*10</f>
        <v>0</v>
      </c>
      <c r="P226" s="152">
        <f>10*(P221+P220+P219+P208+P207+P196+P195+P184+P183+P172+P171+P160+P159+P148+P147+P136+P135+P124+P123+P112+P111+P100+P99+P88+P87+P76+P75+P64+P63+P52+P51+P40+P39+P28+P27+P16+P15+P4+P3)+5*(P5+P6+P7+P8+P9+P10+P11+P12+P13+P17+P18+P19+P20+P21+P22+P23+P24+P25+P29+P30+P31+P32+P33+P34+P35+P36+P37+P41+P42+P43+P44+P45+P46+P47+P48+P49+P53+P54+P55+P56+P57+P58+P59+P60+P61+P65+P66+P67+P68+P69+P70+P71+P72+P73+P77+P78+P80+P81+P79+P82+P83+P84+P85+P89+P90+P91+P92+P93+P94+P95+P96+P97+P113+P114+P115+P116+P117+P118+P119+P120+P121+P125+P126+P127+P128+P129+P130+P131+P132+P133+P137+P138+P139+P140+P142+P143+P144+P145+P141+P149+P150+P151+P152+P153+P154+P155+P156+P157+P161+P162+P163+P164+P165+P166+P167+P168+P169+P173+P174+P175+P176+P177+P178+P179+P180+P181+P185+P186+P187+P188+P189+P190+P191+P192+P193+P197+P198+P199+P200+P201+P202+P203+P204+P205+P209+P210+P211+P212+P213+P214+P215+P216+P217+P101+P102+P103+P104+P105+P106+P107+P108+P109)+20*(P222)+1*(P194+P182+P62+P26+P224+P218+P206+P170+P158+P146+P134+P122+P110+P98+P86+P74+P50+P38+P14)+14*P225+(P223)*10</f>
        <v>0</v>
      </c>
      <c r="Q226" s="153">
        <f>10*(Q221+Q220+Q219+Q208+Q207+Q196+Q195+Q184+Q183+Q172+Q171+Q160+Q159+Q148+Q147+Q136+Q135+Q124+Q123+Q112+Q111+Q100+Q99+Q88+Q87+Q76+Q75+Q64+Q63+Q52+Q51+Q40+Q39+Q28+Q27+Q16+Q15+Q4+Q3)+5*(Q5+Q6+Q7+Q8+Q9+Q10+Q11+Q12+Q13+Q17+Q18+Q19+Q20+Q21+Q22+Q23+Q24+Q25+Q29+Q30+Q31+Q32+Q33+Q34+Q35+Q36+Q37+Q41+Q42+Q43+Q44+Q45+Q46+Q47+Q48+Q49+Q53+Q54+Q55+Q56+Q57+Q58+Q59+Q60+Q61+Q65+Q66+Q67+Q68+Q69+Q70+Q71+Q72+Q73+Q77+Q78+Q80+Q81+Q79+Q82+Q83+Q84+Q85+Q89+Q90+Q91+Q92+Q93+Q94+Q95+Q96+Q97+Q113+Q114+Q115+Q116+Q117+Q118+Q119+Q120+Q121+Q125+Q126+Q127+Q128+Q129+Q130+Q131+Q132+Q133+Q137+Q138+Q139+Q140+Q142+Q143+Q144+Q145+Q141+Q149+Q150+Q151+Q152+Q153+Q154+Q155+Q156+Q157+Q161+Q162+Q163+Q164+Q165+Q166+Q167+Q168+Q169+Q173+Q174+Q175+Q176+Q177+Q178+Q179+Q180+Q181+Q185+Q186+Q187+Q188+Q189+Q190+Q191+Q192+Q193+Q197+Q198+Q199+Q200+Q201+Q202+Q203+Q204+Q205+Q209+Q210+Q211+Q212+Q213+Q214+Q215+Q216+Q217+Q101+Q102+Q103+Q104+Q105+Q106+Q107+Q108+Q109)+20*(Q222)+1*(Q194+Q182+Q62+Q26+Q224+Q218+Q206+Q170+Q158+Q146+Q134+Q122+Q110+Q98+Q86+Q74+Q50+Q38+Q14)+14*Q225+(Q223)*10</f>
        <v>0</v>
      </c>
      <c r="R226" s="154">
        <f>10*(R221+R220+R219+R208+R207+R196+R195+R184+R183+R172+R171+R160+R159+R148+R147+R136+R135+R124+R123+R112+R111+R100+R99+R88+R87+R76+R75+R64+R63+R52+R51+R40+R39+R28+R27+R16+R15+R4+R3)+5*(R5+R6+R7+R8+R9+R10+R11+R12+R13+R17+R18+R19+R20+R21+R22+R23+R24+R25+R29+R30+R31+R32+R33+R34+R35+R36+R37+R41+R42+R43+R44+R45+R46+R47+R48+R49+R53+R54+R55+R56+R57+R58+R59+R60+R61+R65+R66+R67+R68+R69+R70+R71+R72+R73+R77+R78+R80+R81+R79+R82+R83+R84+R85+R89+R90+R91+R92+R93+R94+R95+R96+R97+R113+R114+R115+R116+R117+R118+R119+R120+R121+R125+R126+R127+R128+R129+R130+R131+R132+R133+R137+R138+R139+R140+R142+R143+R144+R145+R141+R149+R150+R151+R152+R153+R154+R155+R156+R157+R161+R162+R163+R164+R165+R166+R167+R168+R169+R173+R174+R175+R176+R177+R178+R179+R180+R181+R185+R186+R187+R188+R189+R190+R191+R192+R193+R197+R198+R199+R200+R201+R202+R203+R204+R205+R209+R210+R211+R212+R213+R214+R215+R216+R217+R101+R102+R103+R104+R105+R106+R107+R108+R109)+20*(R222)+1*(R194+R182+R62+R26+R224+R218+R206+R170+R158+R146+R134+R122+R110+R98+R86+R74+R50+R38+R14)+14*R225+(R223)*10</f>
        <v>0</v>
      </c>
      <c r="S226" s="155">
        <f>10*(S221+S220+S219+S208+S207+S196+S195+S184+S183+S172+S171+S160+S159+S148+S147+S136+S135+S124+S123+S112+S111+S100+S99+S88+S87+S76+S75+S64+S63+S52+S51+S40+S39+S28+S27+S16+S15+S4+S3)+5*(S5+S6+S7+S8+S9+S10+S11+S12+S13+S17+S18+S19+S20+S21+S22+S23+S24+S25+S29+S30+S31+S32+S33+S34+S35+S36+S37+S41+S42+S43+S44+S45+S46+S47+S48+S49+S53+S54+S55+S56+S57+S58+S59+S60+S61+S65+S66+S67+S68+S69+S70+S71+S72+S73+S77+S78+S80+S81+S79+S82+S83+S84+S85+S89+S90+S91+S92+S93+S94+S95+S96+S97+S113+S114+S115+S116+S117+S118+S119+S120+S121+S125+S126+S127+S128+S129+S130+S131+S132+S133+S137+S138+S139+S140+S142+S143+S144+S145+S141+S149+S150+S151+S152+S153+S154+S155+S156+S157+S161+S162+S163+S164+S165+S166+S167+S168+S169+S173+S174+S175+S176+S177+S178+S179+S180+S181+S185+S186+S187+S188+S189+S190+S191+S192+S193+S197+S198+S199+S200+S201+S202+S203+S204+S205+S209+S210+S211+S212+S213+S214+S215+S216+S217+S101+S102+S103+S104+S105+S106+S107+S108+S109)+20*(S222)+1*(S194+S182+S62+S26+S224+S218+S206+S170+S158+S146+S134+S122+S110+S98+S86+S74+S50+S38+S14)+14*S225+(S223)*10</f>
        <v>0</v>
      </c>
      <c r="T226" s="156">
        <f>10*(T221+T220+T219+T208+T207+T196+T195+T184+T183+T172+T171+T160+T159+T148+T147+T136+T135+T124+T123+T112+T111+T100+T99+T88+T87+T76+T75+T64+T63+T52+T51+T40+T39+T28+T27+T16+T15+T4+T3)+5*(T5+T6+T7+T8+T9+T10+T11+T12+T13+T17+T18+T19+T20+T21+T22+T23+T24+T25+T29+T30+T31+T32+T33+T34+T35+T36+T37+T41+T42+T43+T44+T45+T46+T47+T48+T49+T53+T54+T55+T56+T57+T58+T59+T60+T61+T65+T66+T67+T68+T69+T70+T71+T72+T73+T77+T78+T80+T81+T79+T82+T83+T84+T85+T89+T90+T91+T92+T93+T94+T95+T96+T97+T113+T114+T115+T116+T117+T118+T119+T120+T121+T125+T126+T127+T128+T129+T130+T131+T132+T133+T137+T138+T139+T140+T142+T143+T144+T145+T141+T149+T150+T151+T152+T153+T154+T155+T156+T157+T161+T162+T163+T164+T165+T166+T167+T168+T169+T173+T174+T175+T176+T177+T178+T179+T180+T181+T185+T186+T187+T188+T189+T190+T191+T192+T193+T197+T198+T199+T200+T201+T202+T203+T204+T205+T209+T210+T211+T212+T213+T214+T215+T216+T217+T101+T102+T103+T104+T105+T106+T107+T108+T109)+20*(T222)+1*(T194+T182+T62+T26+T224+T218+T206+T170+T158+T146+T134+T122+T110+T98+T86+T74+T50+T38+T14)+14*T225+(T223)*10</f>
        <v>0</v>
      </c>
      <c r="U226" s="157">
        <f>10*(U221+U220+U219+U208+U207+U196+U195+U184+U183+U172+U171+U160+U159+U148+U147+U136+U135+U124+U123+U112+U111+U100+U99+U88+U87+U76+U75+U64+U63+U52+U51+U40+U39+U28+U27+U16+U15+U4+U3)+5*(U5+U6+U7+U8+U9+U10+U11+U12+U13+U17+U18+U19+U20+U21+U22+U23+U24+U25+U29+U30+U31+U32+U33+U34+U35+U36+U37+U41+U42+U43+U44+U45+U46+U47+U48+U49+U53+U54+U55+U56+U57+U58+U59+U60+U61+U65+U66+U67+U68+U69+U70+U71+U72+U73+U77+U78+U80+U81+U79+U82+U83+U84+U85+U89+U90+U91+U92+U93+U94+U95+U96+U97+U113+U114+U115+U116+U117+U118+U119+U120+U121+U125+U126+U127+U128+U129+U130+U131+U132+U133+U137+U138+U139+U140+U142+U143+U144+U145+U141+U149+U150+U151+U152+U153+U154+U155+U156+U157+U161+U162+U163+U164+U165+U166+U167+U168+U169+U173+U174+U175+U176+U177+U178+U179+U180+U181+U185+U186+U187+U188+U189+U190+U191+U192+U193+U197+U198+U199+U200+U201+U202+U203+U204+U205+U209+U210+U211+U212+U213+U214+U215+U216+U217+U101+U102+U103+U104+U105+U106+U107+U108+U109)+20*(U222)+1*(U194+U182+U62+U26+U224+U218+U206+U170+U158+U146+U134+U122+U110+U98+U86+U74+U50+U38+U14)+14*U225+(U223)*10</f>
        <v>0</v>
      </c>
      <c r="V226" s="158">
        <f>10*(V221+V220+V219+V208+V207+V196+V195+V184+V183+V172+V171+V160+V159+V148+V147+V136+V135+V124+V123+V112+V111+V100+V99+V88+V87+V76+V75+V64+V63+V52+V51+V40+V39+V28+V27+V16+V15+V4+V3)+5*(V5+V6+V7+V8+V9+V10+V11+V12+V13+V17+V18+V19+V20+V21+V22+V23+V24+V25+V29+V30+V31+V32+V33+V34+V35+V36+V37+V41+V42+V43+V44+V45+V46+V47+V48+V49+V53+V54+V55+V56+V57+V58+V59+V60+V61+V65+V66+V67+V68+V69+V70+V71+V72+V73+V77+V78+V80+V81+V79+V82+V83+V84+V85+V89+V90+V91+V92+V93+V94+V95+V96+V97+V113+V114+V115+V116+V117+V118+V119+V120+V121+V125+V126+V127+V128+V129+V130+V131+V132+V133+V137+V138+V139+V140+V142+V143+V144+V145+V141+V149+V150+V151+V152+V153+V154+V155+V156+V157+V161+V162+V163+V164+V165+V166+V167+V168+V169+V173+V174+V175+V176+V177+V178+V179+V180+V181+V185+V186+V187+V188+V189+V190+V191+V192+V193+V197+V198+V199+V200+V201+V202+V203+V204+V205+V209+V210+V211+V212+V213+V214+V215+V216+V217+V101+V102+V103+V104+V105+V106+V107+V108+V109)+20*(V222)+1*(V194+V182+V62+V26+V224+V218+V206+V170+V158+V146+V134+V122+V110+V98+V86+V74+V50+V38+V14)+14*V225+(V223)*10</f>
        <v>0</v>
      </c>
      <c r="W226" s="159">
        <f>10*(W221+W220+W219+W208+W207+W196+W195+W184+W183+W172+W171+W160+W159+W148+W147+W136+W135+W124+W123+W112+W111+W100+W99+W88+W87+W76+W75+W64+W63+W52+W51+W40+W39+W28+W27+W16+W15+W4+W3)+5*(W5+W6+W7+W8+W9+W10+W11+W12+W13+W17+W18+W19+W20+W21+W22+W23+W24+W25+W29+W30+W31+W32+W33+W34+W35+W36+W37+W41+W42+W43+W44+W45+W46+W47+W48+W49+W53+W54+W55+W56+W57+W58+W59+W60+W61+W65+W66+W67+W68+W69+W70+W71+W72+W73+W77+W78+W80+W81+W79+W82+W83+W84+W85+W89+W90+W91+W92+W93+W94+W95+W96+W97+W113+W114+W115+W116+W117+W118+W119+W120+W121+W125+W126+W127+W128+W129+W130+W131+W132+W133+W137+W138+W139+W140+W142+W143+W144+W145+W141+W149+W150+W151+W152+W153+W154+W155+W156+W157+W161+W162+W163+W164+W165+W166+W167+W168+W169+W173+W174+W175+W176+W177+W178+W179+W180+W181+W185+W186+W187+W188+W189+W190+W191+W192+W193+W197+W198+W199+W200+W201+W202+W203+W204+W205+W209+W210+W211+W212+W213+W214+W215+W216+W217+W101+W102+W103+W104+W105+W106+W107+W108+W109)+20*(W222)+1*(W194+W182+W62+W26+W224+W218+W206+W170+W158+W146+W134+W122+W110+W98+W86+W74+W50+W38+W14)+14*W225+(W223)*10</f>
        <v>0</v>
      </c>
      <c r="X226" s="160">
        <f>10*(X221+X220+X219+X208+X207+X196+X195+X184+X183+X172+X171+X160+X159+X148+X147+X136+X135+X124+X123+X112+X111+X100+X99+X88+X87+X76+X75+X64+X63+X52+X51+X40+X39+X28+X27+X16+X15+X4+X3)+5*(X5+X6+X7+X8+X9+X10+X11+X12+X13+X17+X18+X19+X20+X21+X22+X23+X24+X25+X29+X30+X31+X32+X33+X34+X35+X36+X37+X41+X42+X43+X44+X45+X46+X47+X48+X49+X53+X54+X55+X56+X57+X58+X59+X60+X61+X65+X66+X67+X68+X69+X70+X71+X72+X73+X77+X78+X80+X81+X79+X82+X83+X84+X85+X89+X90+X91+X92+X93+X94+X95+X96+X97+X113+X114+X115+X116+X117+X118+X119+X120+X121+X125+X126+X127+X128+X129+X130+X131+X132+X133+X137+X138+X139+X140+X142+X143+X144+X145+X141+X149+X150+X151+X152+X153+X154+X155+X156+X157+X161+X162+X163+X164+X165+X166+X167+X168+X169+X173+X174+X175+X176+X177+X178+X179+X180+X181+X185+X186+X187+X188+X189+X190+X191+X192+X193+X197+X198+X199+X200+X201+X202+X203+X204+X205+X209+X210+X211+X212+X213+X214+X215+X216+X217+X101+X102+X103+X104+X105+X106+X107+X108+X109)+20*(X222)+1*(X194+X182+X62+X26+X224+X218+X206+X170+X158+X146+X134+X122+X110+X98+X86+X74+X50+X38+X14)+14*X225+(X223)*10</f>
        <v>0</v>
      </c>
      <c r="Y226" s="161">
        <f>SUM(K226:T226)</f>
        <v>0</v>
      </c>
      <c r="Z226" s="162">
        <f>SUM(U226:X226)</f>
        <v>0</v>
      </c>
      <c r="AA226" s="163">
        <f>SUM(AA3:AA225)</f>
        <v>0</v>
      </c>
      <c r="AB226" s="163">
        <f>SUM(AB3:AB225)</f>
        <v>0</v>
      </c>
      <c r="AC226" s="164">
        <f>SUM(AC3:AC225)</f>
        <v>0</v>
      </c>
    </row>
    <row r="227" ht="29.4" customHeight="1">
      <c r="A227" s="165"/>
      <c r="B227" s="166"/>
      <c r="C227" s="166"/>
      <c r="D227" s="166"/>
      <c r="E227" s="166"/>
      <c r="F227" s="167"/>
      <c r="G227" s="167"/>
      <c r="H227" s="168"/>
      <c r="I227" s="169"/>
      <c r="J227" s="166"/>
      <c r="K227" s="170"/>
      <c r="L227" s="170"/>
      <c r="M227" s="171"/>
      <c r="N227" s="171"/>
      <c r="O227" s="171"/>
      <c r="P227" s="171"/>
      <c r="Q227" s="171"/>
      <c r="R227" s="171"/>
      <c r="S227" s="171"/>
      <c r="T227" s="171"/>
      <c r="U227" s="171"/>
      <c r="V227" s="171"/>
      <c r="W227" s="171"/>
      <c r="X227" s="172"/>
      <c r="Y227" t="s" s="173">
        <v>69</v>
      </c>
      <c r="Z227" s="174">
        <f>SUM(Y226,Z226)</f>
        <v>0</v>
      </c>
      <c r="AA227" t="s" s="175">
        <v>70</v>
      </c>
      <c r="AB227" s="176">
        <f>SUM(AA226:AB226)</f>
        <v>0</v>
      </c>
      <c r="AC227" s="177"/>
    </row>
    <row r="228" ht="19" customHeight="1">
      <c r="A228" s="178"/>
      <c r="B228" s="179"/>
      <c r="C228" s="179"/>
      <c r="D228" s="179"/>
      <c r="E228" t="s" s="180">
        <v>71</v>
      </c>
      <c r="F228" s="181"/>
      <c r="G228" s="181"/>
      <c r="H228" s="182"/>
      <c r="I228" t="s" s="183">
        <v>72</v>
      </c>
      <c r="J228" s="181"/>
      <c r="K228" s="181"/>
      <c r="L228" s="184"/>
      <c r="M228" s="185"/>
      <c r="N228" s="186"/>
      <c r="O228" s="187"/>
      <c r="P228" s="186"/>
      <c r="Q228" s="188"/>
      <c r="R228" s="186"/>
      <c r="S228" s="186"/>
      <c r="T228" s="186"/>
      <c r="U228" s="189"/>
      <c r="V228" s="189"/>
      <c r="W228" s="190"/>
      <c r="X228" t="s" s="191">
        <v>73</v>
      </c>
      <c r="Y228" s="192"/>
      <c r="Z228" s="192"/>
      <c r="AA228" s="193">
        <f>AC226</f>
        <v>0</v>
      </c>
      <c r="AB228" s="192"/>
      <c r="AC228" s="194"/>
    </row>
    <row r="229" ht="23" customHeight="1">
      <c r="A229" t="s" s="195">
        <v>74</v>
      </c>
      <c r="B229" s="196"/>
      <c r="C229" s="196"/>
      <c r="D229" s="196"/>
      <c r="E229" s="197"/>
      <c r="F229" s="196"/>
      <c r="G229" s="196"/>
      <c r="H229" s="198"/>
      <c r="I229" s="199"/>
      <c r="J229" s="196"/>
      <c r="K229" s="196"/>
      <c r="L229" s="200"/>
      <c r="M229" s="201"/>
      <c r="N229" s="202"/>
      <c r="O229" s="203"/>
      <c r="P229" s="204"/>
      <c r="Q229" s="203"/>
      <c r="R229" s="204"/>
      <c r="S229" s="204"/>
      <c r="T229" s="204"/>
      <c r="U229" s="205"/>
      <c r="V229" s="205"/>
      <c r="W229" s="206"/>
      <c r="X229" t="s" s="207">
        <v>75</v>
      </c>
      <c r="Y229" s="208"/>
      <c r="Z229" s="208"/>
      <c r="AA229" s="209"/>
      <c r="AB229" s="208"/>
      <c r="AC229" s="210"/>
    </row>
    <row r="230" ht="24" customHeight="1">
      <c r="A230" t="s" s="211">
        <v>76</v>
      </c>
      <c r="B230" s="212"/>
      <c r="C230" s="212"/>
      <c r="D230" s="212"/>
      <c r="E230" s="213"/>
      <c r="F230" s="214"/>
      <c r="G230" s="214"/>
      <c r="H230" s="214"/>
      <c r="I230" s="214"/>
      <c r="J230" s="214"/>
      <c r="K230" s="214"/>
      <c r="L230" s="215"/>
      <c r="M230" s="216"/>
      <c r="N230" s="202"/>
      <c r="O230" s="217"/>
      <c r="P230" s="186"/>
      <c r="Q230" s="217"/>
      <c r="R230" s="186"/>
      <c r="S230" s="186"/>
      <c r="T230" s="186"/>
      <c r="U230" s="189"/>
      <c r="V230" s="189"/>
      <c r="W230" s="190"/>
      <c r="X230" t="s" s="218">
        <v>77</v>
      </c>
      <c r="Y230" s="219"/>
      <c r="Z230" s="219"/>
      <c r="AA230" s="220">
        <f>AA226*(7.05-6.78)*3</f>
        <v>0</v>
      </c>
      <c r="AB230" s="219"/>
      <c r="AC230" s="221"/>
    </row>
    <row r="231" ht="20" customHeight="1">
      <c r="A231" t="s" s="222">
        <v>78</v>
      </c>
      <c r="B231" s="223"/>
      <c r="C231" s="223"/>
      <c r="D231" s="223"/>
      <c r="E231" s="224"/>
      <c r="F231" s="223"/>
      <c r="G231" s="223"/>
      <c r="H231" s="225"/>
      <c r="I231" s="226"/>
      <c r="J231" s="223"/>
      <c r="K231" s="223"/>
      <c r="L231" s="227"/>
      <c r="M231" s="228"/>
      <c r="N231" s="202"/>
      <c r="O231" s="204"/>
      <c r="P231" s="204"/>
      <c r="Q231" s="204"/>
      <c r="R231" s="204"/>
      <c r="S231" s="204"/>
      <c r="T231" s="204"/>
      <c r="U231" s="205"/>
      <c r="V231" s="205"/>
      <c r="W231" s="206"/>
      <c r="X231" t="s" s="229">
        <v>79</v>
      </c>
      <c r="Y231" s="208"/>
      <c r="Z231" s="208"/>
      <c r="AA231" s="208"/>
      <c r="AB231" s="208"/>
      <c r="AC231" s="230">
        <f>IF(AA228&gt;=3000,0.05,0)</f>
        <v>0</v>
      </c>
    </row>
    <row r="232" ht="19" customHeight="1">
      <c r="A232" t="s" s="231">
        <v>80</v>
      </c>
      <c r="B232" s="232"/>
      <c r="C232" s="232"/>
      <c r="D232" s="232"/>
      <c r="E232" s="233"/>
      <c r="F232" s="232"/>
      <c r="G232" s="232"/>
      <c r="H232" s="234"/>
      <c r="I232" s="235"/>
      <c r="J232" s="232"/>
      <c r="K232" s="232"/>
      <c r="L232" s="236"/>
      <c r="M232" s="237"/>
      <c r="N232" s="238"/>
      <c r="O232" s="239"/>
      <c r="P232" s="239"/>
      <c r="Q232" s="239"/>
      <c r="R232" s="239"/>
      <c r="S232" s="239"/>
      <c r="T232" s="240"/>
      <c r="U232" s="189"/>
      <c r="V232" s="189"/>
      <c r="W232" s="190"/>
      <c r="X232" t="s" s="229">
        <v>81</v>
      </c>
      <c r="Y232" s="219"/>
      <c r="Z232" s="219"/>
      <c r="AA232" s="219"/>
      <c r="AB232" s="219"/>
      <c r="AC232" s="230">
        <f>IF(AA228&gt;=6000,0.05,0)</f>
        <v>0</v>
      </c>
    </row>
    <row r="233" ht="19" customHeight="1">
      <c r="A233" t="s" s="231">
        <v>82</v>
      </c>
      <c r="B233" s="241"/>
      <c r="C233" s="241"/>
      <c r="D233" s="241"/>
      <c r="E233" s="233"/>
      <c r="F233" s="241"/>
      <c r="G233" s="241"/>
      <c r="H233" s="242"/>
      <c r="I233" s="235"/>
      <c r="J233" s="241"/>
      <c r="K233" s="241"/>
      <c r="L233" s="243"/>
      <c r="M233" s="244"/>
      <c r="N233" s="206"/>
      <c r="O233" t="s" s="245">
        <v>83</v>
      </c>
      <c r="P233" s="246"/>
      <c r="Q233" s="247"/>
      <c r="R233" s="248"/>
      <c r="S233" s="248"/>
      <c r="T233" s="246"/>
      <c r="U233" s="244"/>
      <c r="V233" s="205"/>
      <c r="W233" s="206"/>
      <c r="X233" t="s" s="229">
        <v>84</v>
      </c>
      <c r="Y233" s="208"/>
      <c r="Z233" s="208"/>
      <c r="AA233" s="208"/>
      <c r="AB233" s="208"/>
      <c r="AC233" s="230">
        <f>IF(AC226&gt;=12000,0.05,0)</f>
        <v>0</v>
      </c>
    </row>
    <row r="234" ht="19" customHeight="1">
      <c r="A234" t="s" s="231">
        <v>85</v>
      </c>
      <c r="B234" s="232"/>
      <c r="C234" s="232"/>
      <c r="D234" s="232"/>
      <c r="E234" s="233"/>
      <c r="F234" s="232"/>
      <c r="G234" s="232"/>
      <c r="H234" s="234"/>
      <c r="I234" s="235"/>
      <c r="J234" s="232"/>
      <c r="K234" s="232"/>
      <c r="L234" s="236"/>
      <c r="M234" s="244"/>
      <c r="N234" s="206"/>
      <c r="O234" t="s" s="249">
        <v>86</v>
      </c>
      <c r="P234" s="250"/>
      <c r="Q234" t="s" s="251">
        <v>87</v>
      </c>
      <c r="R234" s="252"/>
      <c r="S234" s="252"/>
      <c r="T234" s="250"/>
      <c r="U234" s="244"/>
      <c r="V234" s="205"/>
      <c r="W234" s="206"/>
      <c r="X234" t="s" s="229">
        <v>88</v>
      </c>
      <c r="Y234" s="219"/>
      <c r="Z234" s="219"/>
      <c r="AA234" s="219"/>
      <c r="AB234" s="219"/>
      <c r="AC234" s="230">
        <f>IF(AC226&gt;=18000,0.05,0)</f>
        <v>0</v>
      </c>
    </row>
    <row r="235" ht="19" customHeight="1">
      <c r="A235" t="s" s="253">
        <v>89</v>
      </c>
      <c r="B235" s="254"/>
      <c r="C235" s="254"/>
      <c r="D235" s="254"/>
      <c r="E235" s="255"/>
      <c r="F235" s="254"/>
      <c r="G235" s="254"/>
      <c r="H235" s="256"/>
      <c r="I235" s="235"/>
      <c r="J235" s="241"/>
      <c r="K235" s="241"/>
      <c r="L235" s="243"/>
      <c r="M235" s="257"/>
      <c r="N235" s="258"/>
      <c r="O235" s="259">
        <v>44197</v>
      </c>
      <c r="P235" s="260"/>
      <c r="Q235" s="261">
        <f>O235+60</f>
        <v>44257</v>
      </c>
      <c r="R235" s="262"/>
      <c r="S235" s="262"/>
      <c r="T235" s="260"/>
      <c r="U235" s="244"/>
      <c r="V235" s="205"/>
      <c r="W235" s="206"/>
      <c r="X235" t="s" s="263">
        <v>90</v>
      </c>
      <c r="Y235" s="264"/>
      <c r="Z235" s="264"/>
      <c r="AA235" s="264"/>
      <c r="AB235" s="265"/>
      <c r="AC235" s="266">
        <f>SUM(AC231:AC234)</f>
        <v>0</v>
      </c>
    </row>
    <row r="236" ht="19" customHeight="1">
      <c r="A236" t="s" s="267">
        <v>91</v>
      </c>
      <c r="B236" s="268"/>
      <c r="C236" s="268"/>
      <c r="D236" s="268"/>
      <c r="E236" s="269"/>
      <c r="F236" s="268"/>
      <c r="G236" s="268"/>
      <c r="H236" s="53"/>
      <c r="I236" s="270"/>
      <c r="J236" s="271"/>
      <c r="K236" s="271"/>
      <c r="L236" s="272"/>
      <c r="M236" s="257"/>
      <c r="N236" s="273"/>
      <c r="O236" s="274"/>
      <c r="P236" s="275"/>
      <c r="Q236" s="275"/>
      <c r="R236" s="275"/>
      <c r="S236" s="275"/>
      <c r="T236" s="275"/>
      <c r="U236" s="205"/>
      <c r="V236" s="205"/>
      <c r="W236" s="206"/>
      <c r="X236" s="276"/>
      <c r="Y236" s="277"/>
      <c r="Z236" s="277"/>
      <c r="AA236" s="277"/>
      <c r="AB236" s="278"/>
      <c r="AC236" s="279"/>
    </row>
    <row r="237" ht="19" customHeight="1">
      <c r="A237" t="s" s="280">
        <v>92</v>
      </c>
      <c r="B237" s="281"/>
      <c r="C237" s="281"/>
      <c r="D237" s="281"/>
      <c r="E237" s="282"/>
      <c r="F237" s="281"/>
      <c r="G237" s="281"/>
      <c r="H237" s="66"/>
      <c r="I237" s="283"/>
      <c r="J237" s="281"/>
      <c r="K237" s="281"/>
      <c r="L237" s="284"/>
      <c r="M237" t="s" s="285">
        <v>93</v>
      </c>
      <c r="N237" s="204"/>
      <c r="O237" s="204"/>
      <c r="P237" s="204"/>
      <c r="Q237" s="204"/>
      <c r="R237" s="204"/>
      <c r="S237" s="204"/>
      <c r="T237" s="204"/>
      <c r="U237" s="204"/>
      <c r="V237" s="204"/>
      <c r="W237" s="286"/>
      <c r="X237" t="s" s="287">
        <v>94</v>
      </c>
      <c r="Y237" s="208"/>
      <c r="Z237" s="208"/>
      <c r="AA237" s="288">
        <f>AC235*AA228</f>
        <v>0</v>
      </c>
      <c r="AB237" s="208"/>
      <c r="AC237" s="210"/>
    </row>
    <row r="238" ht="31.35" customHeight="1">
      <c r="A238" t="s" s="289">
        <v>95</v>
      </c>
      <c r="B238" s="290"/>
      <c r="C238" s="290"/>
      <c r="D238" s="290"/>
      <c r="E238" s="291"/>
      <c r="F238" s="290"/>
      <c r="G238" s="290"/>
      <c r="H238" s="79"/>
      <c r="I238" s="292"/>
      <c r="J238" s="290"/>
      <c r="K238" s="290"/>
      <c r="L238" s="293"/>
      <c r="M238" s="294"/>
      <c r="N238" s="186"/>
      <c r="O238" s="186"/>
      <c r="P238" s="186"/>
      <c r="Q238" s="186"/>
      <c r="R238" s="186"/>
      <c r="S238" s="186"/>
      <c r="T238" s="186"/>
      <c r="U238" s="186"/>
      <c r="V238" s="186"/>
      <c r="W238" s="295"/>
      <c r="X238" t="s" s="296">
        <v>96</v>
      </c>
      <c r="Y238" s="297"/>
      <c r="Z238" s="297"/>
      <c r="AA238" s="298">
        <f>AA228+AA230+AA229-AA237</f>
        <v>0</v>
      </c>
      <c r="AB238" s="297"/>
      <c r="AC238" s="299"/>
    </row>
    <row r="239" ht="39.7" customHeight="1">
      <c r="A239" s="300"/>
      <c r="B239" s="301"/>
      <c r="C239" s="301"/>
      <c r="D239" s="301"/>
      <c r="E239" s="302"/>
      <c r="F239" s="302"/>
      <c r="G239" s="302"/>
      <c r="H239" s="302"/>
      <c r="I239" s="302"/>
      <c r="J239" s="302"/>
      <c r="K239" s="301"/>
      <c r="L239" s="303"/>
      <c r="M239" s="304"/>
      <c r="N239" s="304"/>
      <c r="O239" s="304"/>
      <c r="P239" s="304"/>
      <c r="Q239" s="304"/>
      <c r="R239" s="304"/>
      <c r="S239" s="304"/>
      <c r="T239" s="304"/>
      <c r="U239" s="304"/>
      <c r="V239" s="304"/>
      <c r="W239" s="304"/>
      <c r="X239" s="303"/>
      <c r="Y239" s="303"/>
      <c r="Z239" s="303"/>
      <c r="AA239" s="303"/>
      <c r="AB239" s="303"/>
      <c r="AC239" s="305"/>
    </row>
  </sheetData>
  <mergeCells count="332">
    <mergeCell ref="Y1:Y2"/>
    <mergeCell ref="Z1:Z2"/>
    <mergeCell ref="AA1:AA2"/>
    <mergeCell ref="AB1:AB2"/>
    <mergeCell ref="AC1:AC2"/>
    <mergeCell ref="F2:G2"/>
    <mergeCell ref="E3:E14"/>
    <mergeCell ref="F3:G3"/>
    <mergeCell ref="F4:G4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E15:E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E27:E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E39:E50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E51:E62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E63:E74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E75:E86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E87:E98"/>
    <mergeCell ref="F87:G87"/>
    <mergeCell ref="F88:G88"/>
    <mergeCell ref="F89:G89"/>
    <mergeCell ref="F90:G90"/>
    <mergeCell ref="F91:G91"/>
    <mergeCell ref="F92:G92"/>
    <mergeCell ref="F93:G93"/>
    <mergeCell ref="F94:G94"/>
    <mergeCell ref="F95:G95"/>
    <mergeCell ref="F96:G96"/>
    <mergeCell ref="F97:G97"/>
    <mergeCell ref="F98:G98"/>
    <mergeCell ref="E99:E110"/>
    <mergeCell ref="F99:G99"/>
    <mergeCell ref="F100:G100"/>
    <mergeCell ref="F101:G101"/>
    <mergeCell ref="F102:G102"/>
    <mergeCell ref="F103:G103"/>
    <mergeCell ref="F104:G104"/>
    <mergeCell ref="F105:G105"/>
    <mergeCell ref="F106:G106"/>
    <mergeCell ref="F107:G107"/>
    <mergeCell ref="F108:G108"/>
    <mergeCell ref="F109:G109"/>
    <mergeCell ref="F110:G110"/>
    <mergeCell ref="E111:E122"/>
    <mergeCell ref="F111:G111"/>
    <mergeCell ref="F112:G112"/>
    <mergeCell ref="F113:G113"/>
    <mergeCell ref="F114:G114"/>
    <mergeCell ref="F115:G115"/>
    <mergeCell ref="F116:G116"/>
    <mergeCell ref="F117:G117"/>
    <mergeCell ref="F118:G118"/>
    <mergeCell ref="F119:G119"/>
    <mergeCell ref="F120:G120"/>
    <mergeCell ref="F121:G121"/>
    <mergeCell ref="F122:G122"/>
    <mergeCell ref="E123:E134"/>
    <mergeCell ref="F123:G123"/>
    <mergeCell ref="F124:G124"/>
    <mergeCell ref="F125:G125"/>
    <mergeCell ref="F126:G126"/>
    <mergeCell ref="F127:G127"/>
    <mergeCell ref="F128:G128"/>
    <mergeCell ref="F129:G129"/>
    <mergeCell ref="F130:G130"/>
    <mergeCell ref="F131:G131"/>
    <mergeCell ref="F132:G132"/>
    <mergeCell ref="F133:G133"/>
    <mergeCell ref="F134:G134"/>
    <mergeCell ref="E135:E146"/>
    <mergeCell ref="F135:G135"/>
    <mergeCell ref="F136:G136"/>
    <mergeCell ref="F137:G137"/>
    <mergeCell ref="F138:G138"/>
    <mergeCell ref="F139:G139"/>
    <mergeCell ref="F140:G140"/>
    <mergeCell ref="F141:G141"/>
    <mergeCell ref="F142:G142"/>
    <mergeCell ref="F143:G143"/>
    <mergeCell ref="F144:G144"/>
    <mergeCell ref="F145:G145"/>
    <mergeCell ref="F146:G146"/>
    <mergeCell ref="E147:E158"/>
    <mergeCell ref="F147:G147"/>
    <mergeCell ref="F148:G148"/>
    <mergeCell ref="F149:G149"/>
    <mergeCell ref="F150:G150"/>
    <mergeCell ref="F151:G151"/>
    <mergeCell ref="F152:G152"/>
    <mergeCell ref="F153:G153"/>
    <mergeCell ref="F154:G154"/>
    <mergeCell ref="F155:G155"/>
    <mergeCell ref="F156:G156"/>
    <mergeCell ref="F157:G157"/>
    <mergeCell ref="F158:G158"/>
    <mergeCell ref="E159:E170"/>
    <mergeCell ref="F159:G159"/>
    <mergeCell ref="F160:G160"/>
    <mergeCell ref="F161:G161"/>
    <mergeCell ref="F162:G162"/>
    <mergeCell ref="F163:G163"/>
    <mergeCell ref="F164:G164"/>
    <mergeCell ref="F165:G165"/>
    <mergeCell ref="F166:G166"/>
    <mergeCell ref="F167:G167"/>
    <mergeCell ref="F168:G168"/>
    <mergeCell ref="F169:G169"/>
    <mergeCell ref="F170:G170"/>
    <mergeCell ref="E171:E182"/>
    <mergeCell ref="F171:G171"/>
    <mergeCell ref="F172:G172"/>
    <mergeCell ref="F173:G173"/>
    <mergeCell ref="F174:G174"/>
    <mergeCell ref="F175:G175"/>
    <mergeCell ref="F176:G176"/>
    <mergeCell ref="F177:G177"/>
    <mergeCell ref="F178:G178"/>
    <mergeCell ref="F179:G179"/>
    <mergeCell ref="F180:G180"/>
    <mergeCell ref="F181:G181"/>
    <mergeCell ref="F182:G182"/>
    <mergeCell ref="E183:E194"/>
    <mergeCell ref="F183:G183"/>
    <mergeCell ref="F184:G184"/>
    <mergeCell ref="F185:G185"/>
    <mergeCell ref="F186:G186"/>
    <mergeCell ref="F187:G187"/>
    <mergeCell ref="F188:G188"/>
    <mergeCell ref="F189:G189"/>
    <mergeCell ref="F190:G190"/>
    <mergeCell ref="F191:G191"/>
    <mergeCell ref="F192:G192"/>
    <mergeCell ref="F193:G193"/>
    <mergeCell ref="F194:G194"/>
    <mergeCell ref="E195:E206"/>
    <mergeCell ref="F195:G195"/>
    <mergeCell ref="F196:G196"/>
    <mergeCell ref="F197:G197"/>
    <mergeCell ref="F198:G198"/>
    <mergeCell ref="F199:G199"/>
    <mergeCell ref="F200:G200"/>
    <mergeCell ref="F201:G201"/>
    <mergeCell ref="F202:G202"/>
    <mergeCell ref="F203:G203"/>
    <mergeCell ref="F204:G204"/>
    <mergeCell ref="F205:G205"/>
    <mergeCell ref="F206:G206"/>
    <mergeCell ref="E207:E218"/>
    <mergeCell ref="F207:G207"/>
    <mergeCell ref="F208:G208"/>
    <mergeCell ref="F209:G209"/>
    <mergeCell ref="F210:G210"/>
    <mergeCell ref="F211:G211"/>
    <mergeCell ref="F212:G212"/>
    <mergeCell ref="F213:G213"/>
    <mergeCell ref="F214:G214"/>
    <mergeCell ref="F215:G215"/>
    <mergeCell ref="F216:G216"/>
    <mergeCell ref="F217:G217"/>
    <mergeCell ref="F218:G218"/>
    <mergeCell ref="F219:G219"/>
    <mergeCell ref="F220:G220"/>
    <mergeCell ref="F221:G221"/>
    <mergeCell ref="F222:G222"/>
    <mergeCell ref="F224:G224"/>
    <mergeCell ref="F225:G225"/>
    <mergeCell ref="E226:G226"/>
    <mergeCell ref="E228:H228"/>
    <mergeCell ref="I228:L228"/>
    <mergeCell ref="M228:N228"/>
    <mergeCell ref="O228:P228"/>
    <mergeCell ref="Q228:T228"/>
    <mergeCell ref="X228:Z228"/>
    <mergeCell ref="AA228:AC228"/>
    <mergeCell ref="O229:P229"/>
    <mergeCell ref="Q229:T229"/>
    <mergeCell ref="X229:Z229"/>
    <mergeCell ref="AA229:AC229"/>
    <mergeCell ref="O230:P231"/>
    <mergeCell ref="Q230:T231"/>
    <mergeCell ref="X230:Z230"/>
    <mergeCell ref="AA230:AC230"/>
    <mergeCell ref="X231:AB231"/>
    <mergeCell ref="X232:AB232"/>
    <mergeCell ref="O233:P233"/>
    <mergeCell ref="Q233:T233"/>
    <mergeCell ref="X233:AB233"/>
    <mergeCell ref="O234:P234"/>
    <mergeCell ref="Q234:T234"/>
    <mergeCell ref="X234:AB234"/>
    <mergeCell ref="O235:P235"/>
    <mergeCell ref="Q235:T235"/>
    <mergeCell ref="X235:AA236"/>
    <mergeCell ref="AC235:AC236"/>
    <mergeCell ref="E236:H236"/>
    <mergeCell ref="I236:L236"/>
    <mergeCell ref="E237:H237"/>
    <mergeCell ref="I237:L237"/>
    <mergeCell ref="M237:W238"/>
    <mergeCell ref="X237:Z237"/>
    <mergeCell ref="AA237:AC237"/>
    <mergeCell ref="E238:H238"/>
    <mergeCell ref="I238:L238"/>
    <mergeCell ref="X238:Z238"/>
    <mergeCell ref="AA238:AC238"/>
    <mergeCell ref="K239:AC239"/>
    <mergeCell ref="E229:H229"/>
    <mergeCell ref="I235:L235"/>
    <mergeCell ref="E231:H231"/>
    <mergeCell ref="E234:H234"/>
    <mergeCell ref="E232:H232"/>
    <mergeCell ref="E233:H233"/>
    <mergeCell ref="I233:L233"/>
    <mergeCell ref="I231:L231"/>
    <mergeCell ref="I232:L232"/>
    <mergeCell ref="I234:L234"/>
    <mergeCell ref="E235:H235"/>
    <mergeCell ref="A2:D2"/>
    <mergeCell ref="A3:D74"/>
    <mergeCell ref="A75:D146"/>
    <mergeCell ref="A147:D218"/>
    <mergeCell ref="A224:D225"/>
    <mergeCell ref="F223:G223"/>
    <mergeCell ref="A219:D223"/>
    <mergeCell ref="A229:D229"/>
    <mergeCell ref="A230:D230"/>
    <mergeCell ref="A231:D231"/>
    <mergeCell ref="A232:D232"/>
    <mergeCell ref="A233:D233"/>
    <mergeCell ref="A234:D234"/>
    <mergeCell ref="A238:D238"/>
    <mergeCell ref="A237:D237"/>
    <mergeCell ref="A236:D236"/>
    <mergeCell ref="A235:D235"/>
    <mergeCell ref="A226:D226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I229:L229"/>
    <mergeCell ref="E230:L230"/>
    <mergeCell ref="A1:J1"/>
  </mergeCells>
  <hyperlinks>
    <hyperlink ref="M237" r:id="rId1" location="" tooltip="" display="Please CONTACT for any questions or oders info@blocsyndicate.com"/>
  </hyperlinks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